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updateLinks="always" defaultThemeVersion="166925"/>
  <mc:AlternateContent xmlns:mc="http://schemas.openxmlformats.org/markup-compatibility/2006">
    <mc:Choice Requires="x15">
      <x15ac:absPath xmlns:x15ac="http://schemas.microsoft.com/office/spreadsheetml/2010/11/ac" url="https://commact.sharepoint.com/COC/Shared Documents/Fiscal/Business Info/"/>
    </mc:Choice>
  </mc:AlternateContent>
  <xr:revisionPtr revIDLastSave="785" documentId="13_ncr:1_{B8E62602-08EF-4F2A-A591-AB8D4E7CE806}" xr6:coauthVersionLast="47" xr6:coauthVersionMax="47" xr10:uidLastSave="{9DAF9564-C2D3-420D-8218-2AA75B05CF50}"/>
  <bookViews>
    <workbookView xWindow="28680" yWindow="-1650" windowWidth="29040" windowHeight="15720" firstSheet="22" activeTab="26" xr2:uid="{669B87CA-3DF9-421B-8D76-C6236F71BB92}"/>
  </bookViews>
  <sheets>
    <sheet name="TAB Contents" sheetId="30" r:id="rId1"/>
    <sheet name="FY24 Reminders Requirements" sheetId="35" r:id="rId2"/>
    <sheet name="Program Components" sheetId="36" r:id="rId3"/>
    <sheet name="FISCAL GUIDE NEW" sheetId="1" r:id="rId4"/>
    <sheet name="FISCAL GUIDE RENEWAL" sheetId="15" r:id="rId5"/>
    <sheet name="Grant Guideline for Expense" sheetId="19" r:id="rId6"/>
    <sheet name="Grant Amendments" sheetId="37" r:id="rId7"/>
    <sheet name="Extensions" sheetId="40" r:id="rId8"/>
    <sheet name="Vacancies" sheetId="44" r:id="rId9"/>
    <sheet name="Form W-9" sheetId="26" r:id="rId10"/>
    <sheet name="100% Roster" sheetId="38" r:id="rId11"/>
    <sheet name=" &lt;100% Roster" sheetId="39" r:id="rId12"/>
    <sheet name=" Cover Letter Example" sheetId="6" r:id="rId13"/>
    <sheet name="LOCCS" sheetId="21" r:id="rId14"/>
    <sheet name="Blank Invoice" sheetId="22" r:id="rId15"/>
    <sheet name="Rent Roll" sheetId="7" r:id="rId16"/>
    <sheet name="Match" sheetId="10" r:id="rId17"/>
    <sheet name="Cash Match" sheetId="46" r:id="rId18"/>
    <sheet name=" In Kind Goods Match Example" sheetId="47" r:id="rId19"/>
    <sheet name="In Kind Services Example" sheetId="48" r:id="rId20"/>
    <sheet name="Payroll Example" sheetId="8" r:id="rId21"/>
    <sheet name="Supportive Services Example" sheetId="9" r:id="rId22"/>
    <sheet name="Indirect Costs Uniform Admin" sheetId="34" r:id="rId23"/>
    <sheet name="Lease Rent Reasonable" sheetId="4" r:id="rId24"/>
    <sheet name="Leasing Worksheet" sheetId="18" r:id="rId25"/>
    <sheet name="Rental Assistance Inventory WS_x0009_" sheetId="20" r:id="rId26"/>
    <sheet name="2026 FMR" sheetId="50" r:id="rId27"/>
    <sheet name="2025 FMR (2)" sheetId="32" r:id="rId28"/>
    <sheet name="2024 FMR (2)" sheetId="31" r:id="rId29"/>
    <sheet name="Tenant Rent Charge" sheetId="5" r:id="rId30"/>
    <sheet name="Rent Reasonableness Checkli (2)" sheetId="33" r:id="rId31"/>
    <sheet name="Rental Assist Rent Reasonable" sheetId="3" r:id="rId32"/>
    <sheet name="Rental Assistance Q&amp;A" sheetId="49" r:id="rId33"/>
    <sheet name="Renter's Insurance" sheetId="43" r:id="rId34"/>
    <sheet name="Blank Minor Budget Amend" sheetId="14" r:id="rId35"/>
    <sheet name="State Procure Guide Supplies" sheetId="12" r:id="rId36"/>
    <sheet name=" Title 2 Federal Procurement" sheetId="13" r:id="rId37"/>
    <sheet name="Federal Procurement Guides" sheetId="41" r:id="rId38"/>
    <sheet name="Federal Procurement Clauses" sheetId="11" r:id="rId39"/>
    <sheet name="Utilities" sheetId="23" r:id="rId40"/>
    <sheet name="Close Out" sheetId="24" r:id="rId41"/>
    <sheet name="Ex Renewal 2 Month Close Out" sheetId="27" r:id="rId42"/>
    <sheet name="Ex End 2 Month Close Out" sheetId="28" r:id="rId43"/>
    <sheet name="APR Guide" sheetId="29" r:id="rId44"/>
    <sheet name="Random Q&amp;A" sheetId="45" r:id="rId45"/>
  </sheets>
  <externalReferences>
    <externalReference r:id="rId46"/>
    <externalReference r:id="rId47"/>
  </externalReferences>
  <definedNames>
    <definedName name="_xlnm._FilterDatabase" localSheetId="28" hidden="1">'2024 FMR (2)'!$A$3:$I$3</definedName>
    <definedName name="_xlnm._FilterDatabase" localSheetId="27" hidden="1">'2025 FMR (2)'!$A$3:$I$3</definedName>
    <definedName name="_xlnm._FilterDatabase" localSheetId="26" hidden="1">'2026 FMR'!$A$1:$K$69</definedName>
    <definedName name="_xlnm.Print_Area" localSheetId="11">' &lt;100% Roster'!$A$1:$J$19</definedName>
    <definedName name="_xlnm.Print_Area" localSheetId="28">'2024 FMR (2)'!$A$1:$I$82</definedName>
    <definedName name="_xlnm.Print_Area" localSheetId="27">'2025 FMR (2)'!$B$1:$K$82</definedName>
    <definedName name="_xlnm.Print_Area" localSheetId="34">'Blank Minor Budget Amend'!$A$1:$U$45</definedName>
    <definedName name="_xlnm.Print_Area" localSheetId="3">'FISCAL GUIDE NEW'!$A$2:$F$66</definedName>
    <definedName name="_xlnm.Print_Area" localSheetId="4">'FISCAL GUIDE RENEWAL'!$A$1:$F$55</definedName>
    <definedName name="_xlnm.Print_Area" localSheetId="1">'FY24 Reminders Requirements'!$A$1:$B$19</definedName>
    <definedName name="_xlnm.Print_Area" localSheetId="25">'Rental Assistance Inventory WS	'!$A$1:$M$71</definedName>
    <definedName name="_xlnm.Print_Area" localSheetId="29">'Tenant Rent Charge'!$A$1:$F$25</definedName>
    <definedName name="_xlnm.Print_Titles" localSheetId="3">'FISCAL GUIDE NEW'!$2:$5</definedName>
    <definedName name="_xlnm.Print_Titles" localSheetId="4">'FISCAL GUIDE RENEWAL'!$1:$4</definedName>
    <definedName name="_xlnm.Print_Titles" localSheetId="5">'Grant Guideline for Expense'!$1:$3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 i="22" l="1"/>
  <c r="C14" i="21"/>
  <c r="H14" i="21"/>
  <c r="H13" i="21"/>
  <c r="U12" i="7"/>
  <c r="J12" i="7"/>
  <c r="M12" i="7" s="1"/>
  <c r="R12" i="7" s="1"/>
  <c r="T22" i="7"/>
  <c r="P22" i="7"/>
  <c r="L22" i="7"/>
  <c r="K22" i="7"/>
  <c r="I24" i="21"/>
  <c r="M34" i="22"/>
  <c r="N34" i="22" s="1"/>
  <c r="J32" i="22"/>
  <c r="I32" i="21" s="1"/>
  <c r="G32" i="22"/>
  <c r="F32" i="22"/>
  <c r="M31" i="22"/>
  <c r="N31" i="22" s="1"/>
  <c r="J29" i="22"/>
  <c r="G29" i="22"/>
  <c r="F29" i="22"/>
  <c r="M28" i="22"/>
  <c r="N28" i="22" s="1"/>
  <c r="M27" i="22"/>
  <c r="N27" i="22" s="1"/>
  <c r="M26" i="22"/>
  <c r="N26" i="22" s="1"/>
  <c r="M25" i="22"/>
  <c r="N25" i="22" s="1"/>
  <c r="M24" i="22"/>
  <c r="N24" i="22" s="1"/>
  <c r="J22" i="22"/>
  <c r="G22" i="22"/>
  <c r="F22" i="22"/>
  <c r="M21" i="22"/>
  <c r="N21" i="22" s="1"/>
  <c r="M20" i="22"/>
  <c r="N20" i="22" s="1"/>
  <c r="M19" i="22"/>
  <c r="N19" i="22" s="1"/>
  <c r="M18" i="22"/>
  <c r="N18" i="22" s="1"/>
  <c r="J16" i="22"/>
  <c r="G16" i="22"/>
  <c r="F16" i="22"/>
  <c r="M15" i="22"/>
  <c r="N15" i="22" s="1"/>
  <c r="J13" i="22"/>
  <c r="G13" i="22"/>
  <c r="F13" i="22"/>
  <c r="M12" i="22"/>
  <c r="N12" i="22" s="1"/>
  <c r="M13" i="22" l="1"/>
  <c r="N13" i="22" s="1"/>
  <c r="M16" i="22"/>
  <c r="N16" i="22" s="1"/>
  <c r="G36" i="22"/>
  <c r="M22" i="22"/>
  <c r="N22" i="22" s="1"/>
  <c r="M29" i="22"/>
  <c r="N29" i="22" s="1"/>
  <c r="I23" i="21"/>
  <c r="F36" i="22"/>
  <c r="F42" i="22" s="1"/>
  <c r="I21" i="21"/>
  <c r="I22" i="21"/>
  <c r="I28" i="21"/>
  <c r="J36" i="22"/>
  <c r="M32" i="22"/>
  <c r="N32" i="22" s="1"/>
  <c r="M36" i="22" l="1"/>
  <c r="N36" i="22" s="1"/>
  <c r="I33" i="21"/>
  <c r="R43" i="14" l="1"/>
  <c r="J40" i="14"/>
  <c r="J36" i="14"/>
  <c r="J33" i="14"/>
  <c r="J34" i="14" s="1"/>
  <c r="J30" i="14"/>
  <c r="J29" i="14"/>
  <c r="J28" i="14"/>
  <c r="J27" i="14"/>
  <c r="J26" i="14"/>
  <c r="J25" i="14"/>
  <c r="J24" i="14"/>
  <c r="J23" i="14"/>
  <c r="J20" i="14"/>
  <c r="J19" i="14"/>
  <c r="J18" i="14"/>
  <c r="L40" i="14"/>
  <c r="L36" i="14"/>
  <c r="H13" i="14"/>
  <c r="R38" i="14" s="1"/>
  <c r="F13" i="14"/>
  <c r="Q38" i="14" s="1"/>
  <c r="J12" i="14"/>
  <c r="J13" i="14" s="1"/>
  <c r="O11" i="14"/>
  <c r="H34" i="14"/>
  <c r="R41" i="14" s="1"/>
  <c r="H21" i="14"/>
  <c r="H16" i="14"/>
  <c r="R39" i="14" s="1"/>
  <c r="Q43" i="14"/>
  <c r="H31" i="14"/>
  <c r="R42" i="14" s="1"/>
  <c r="F31" i="14"/>
  <c r="Q42" i="14" s="1"/>
  <c r="F34" i="14"/>
  <c r="Q41" i="14" s="1"/>
  <c r="F21" i="14"/>
  <c r="Q40" i="14" s="1"/>
  <c r="J15" i="14"/>
  <c r="J16" i="14" s="1"/>
  <c r="F16" i="14"/>
  <c r="Q39" i="14" s="1"/>
  <c r="O32" i="14"/>
  <c r="O24" i="14"/>
  <c r="O19" i="14"/>
  <c r="O14" i="14"/>
  <c r="S39" i="14" l="1"/>
  <c r="S41" i="14"/>
  <c r="S43" i="14"/>
  <c r="L34" i="14"/>
  <c r="T41" i="14"/>
  <c r="F38" i="14"/>
  <c r="F43" i="14" s="1"/>
  <c r="I5" i="14" s="1"/>
  <c r="J21" i="14"/>
  <c r="L21" i="14"/>
  <c r="L16" i="14"/>
  <c r="Q44" i="14"/>
  <c r="L13" i="14"/>
  <c r="T43" i="14"/>
  <c r="H38" i="14"/>
  <c r="H43" i="14" s="1"/>
  <c r="R40" i="14"/>
  <c r="S40" i="14" s="1"/>
  <c r="T39" i="14"/>
  <c r="S38" i="14"/>
  <c r="T38" i="14"/>
  <c r="S42" i="14"/>
  <c r="T42" i="14"/>
  <c r="L31" i="14"/>
  <c r="J31" i="14"/>
  <c r="J38" i="14" l="1"/>
  <c r="J43" i="14" s="1"/>
  <c r="R44" i="14"/>
  <c r="T40" i="14"/>
  <c r="S44" i="14"/>
  <c r="I44" i="14"/>
  <c r="E45" i="10" l="1"/>
  <c r="E36" i="10"/>
  <c r="C27" i="10"/>
  <c r="C26" i="10"/>
  <c r="D14" i="10"/>
  <c r="D15" i="10" s="1"/>
  <c r="D16" i="10" s="1"/>
  <c r="D17" i="10" s="1"/>
  <c r="D18" i="10" s="1"/>
  <c r="D19" i="10" s="1"/>
  <c r="D20" i="10" s="1"/>
  <c r="E47" i="10" l="1"/>
  <c r="C28" i="10"/>
  <c r="H24" i="9"/>
  <c r="F24" i="9"/>
  <c r="G24" i="9" s="1"/>
  <c r="E22" i="9"/>
  <c r="G22" i="9" s="1"/>
  <c r="D22" i="9"/>
  <c r="H20" i="9"/>
  <c r="H22" i="9" s="1"/>
  <c r="G20" i="9"/>
  <c r="E18" i="9"/>
  <c r="G18" i="9" s="1"/>
  <c r="D18" i="9"/>
  <c r="F17" i="9"/>
  <c r="H16" i="9"/>
  <c r="H18" i="9" s="1"/>
  <c r="G16" i="9"/>
  <c r="F16" i="9"/>
  <c r="E14" i="9"/>
  <c r="D14" i="9"/>
  <c r="H13" i="9"/>
  <c r="G13" i="9"/>
  <c r="H12" i="9"/>
  <c r="G12" i="9"/>
  <c r="F12" i="9"/>
  <c r="H11" i="9"/>
  <c r="G11" i="9"/>
  <c r="G14" i="9" s="1"/>
  <c r="F11" i="9"/>
  <c r="E9" i="9"/>
  <c r="D9" i="9"/>
  <c r="H8" i="9"/>
  <c r="F8" i="9"/>
  <c r="G8" i="9" s="1"/>
  <c r="H7" i="9"/>
  <c r="F7" i="9"/>
  <c r="G7" i="9" s="1"/>
  <c r="H6" i="9"/>
  <c r="F6" i="9"/>
  <c r="G6" i="9" s="1"/>
  <c r="H14" i="9" l="1"/>
  <c r="H9" i="9"/>
  <c r="E25" i="9"/>
  <c r="D25" i="9"/>
  <c r="G9" i="9"/>
  <c r="G25" i="9" s="1"/>
  <c r="H25" i="9"/>
  <c r="F9" i="9"/>
  <c r="F25" i="9" s="1"/>
  <c r="M26" i="8" l="1"/>
  <c r="M25" i="8"/>
  <c r="M24" i="8"/>
  <c r="M23" i="8"/>
  <c r="M22" i="8"/>
  <c r="N21" i="8"/>
  <c r="O21" i="8" s="1"/>
  <c r="J21" i="8"/>
  <c r="L21" i="8" s="1"/>
  <c r="P21" i="8" s="1"/>
  <c r="G21" i="8"/>
  <c r="I21" i="8" s="1"/>
  <c r="N20" i="8"/>
  <c r="O20" i="8" s="1"/>
  <c r="K20" i="8"/>
  <c r="J20" i="8"/>
  <c r="G20" i="8"/>
  <c r="I20" i="8" s="1"/>
  <c r="N19" i="8"/>
  <c r="O19" i="8" s="1"/>
  <c r="K19" i="8"/>
  <c r="J19" i="8"/>
  <c r="G19" i="8"/>
  <c r="I19" i="8" s="1"/>
  <c r="N17" i="8"/>
  <c r="O17" i="8" s="1"/>
  <c r="J17" i="8"/>
  <c r="L17" i="8" s="1"/>
  <c r="P17" i="8" s="1"/>
  <c r="G17" i="8"/>
  <c r="I17" i="8" s="1"/>
  <c r="N16" i="8"/>
  <c r="O16" i="8" s="1"/>
  <c r="K16" i="8"/>
  <c r="J16" i="8"/>
  <c r="G16" i="8"/>
  <c r="I16" i="8" s="1"/>
  <c r="N15" i="8"/>
  <c r="K15" i="8"/>
  <c r="J15" i="8"/>
  <c r="G15" i="8"/>
  <c r="I15" i="8" s="1"/>
  <c r="N13" i="8"/>
  <c r="O13" i="8" s="1"/>
  <c r="J13" i="8"/>
  <c r="L13" i="8" s="1"/>
  <c r="P13" i="8" s="1"/>
  <c r="G13" i="8"/>
  <c r="I13" i="8" s="1"/>
  <c r="N12" i="8"/>
  <c r="O12" i="8" s="1"/>
  <c r="K12" i="8"/>
  <c r="J12" i="8"/>
  <c r="G12" i="8"/>
  <c r="I12" i="8" s="1"/>
  <c r="N11" i="8"/>
  <c r="K11" i="8"/>
  <c r="J11" i="8"/>
  <c r="G11" i="8"/>
  <c r="I11" i="8" s="1"/>
  <c r="N9" i="8"/>
  <c r="O9" i="8" s="1"/>
  <c r="J9" i="8"/>
  <c r="L9" i="8" s="1"/>
  <c r="P9" i="8" s="1"/>
  <c r="G9" i="8"/>
  <c r="I9" i="8" s="1"/>
  <c r="N8" i="8"/>
  <c r="O8" i="8" s="1"/>
  <c r="K8" i="8"/>
  <c r="J8" i="8"/>
  <c r="G8" i="8"/>
  <c r="I8" i="8" s="1"/>
  <c r="N7" i="8"/>
  <c r="K7" i="8"/>
  <c r="J7" i="8"/>
  <c r="G7" i="8"/>
  <c r="I7" i="8" s="1"/>
  <c r="L11" i="8" l="1"/>
  <c r="P11" i="8" s="1"/>
  <c r="L16" i="8"/>
  <c r="P16" i="8" s="1"/>
  <c r="L15" i="8"/>
  <c r="P15" i="8" s="1"/>
  <c r="P25" i="8" s="1"/>
  <c r="M27" i="8"/>
  <c r="L19" i="8"/>
  <c r="P19" i="8" s="1"/>
  <c r="O26" i="8"/>
  <c r="L20" i="8"/>
  <c r="P20" i="8" s="1"/>
  <c r="P26" i="8" s="1"/>
  <c r="L8" i="8"/>
  <c r="P8" i="8" s="1"/>
  <c r="L12" i="8"/>
  <c r="P12" i="8" s="1"/>
  <c r="P24" i="8" s="1"/>
  <c r="L7" i="8"/>
  <c r="P7" i="8" s="1"/>
  <c r="P27" i="8" s="1"/>
  <c r="N23" i="8"/>
  <c r="O7" i="8"/>
  <c r="O23" i="8" s="1"/>
  <c r="N24" i="8"/>
  <c r="N25" i="8"/>
  <c r="N26" i="8"/>
  <c r="O15" i="8"/>
  <c r="O25" i="8" s="1"/>
  <c r="O11" i="8"/>
  <c r="O24" i="8" s="1"/>
  <c r="N22" i="8"/>
  <c r="P22" i="8" l="1"/>
  <c r="P23" i="8"/>
  <c r="N27" i="8"/>
  <c r="O27" i="8"/>
  <c r="O22" i="8"/>
  <c r="U20" i="7" l="1"/>
  <c r="J20" i="7"/>
  <c r="M20" i="7" s="1"/>
  <c r="R20" i="7" s="1"/>
  <c r="U19" i="7"/>
  <c r="J19" i="7"/>
  <c r="M19" i="7" s="1"/>
  <c r="R19" i="7" s="1"/>
  <c r="U18" i="7"/>
  <c r="J18" i="7"/>
  <c r="M18" i="7" s="1"/>
  <c r="R18" i="7" s="1"/>
  <c r="U17" i="7"/>
  <c r="J17" i="7"/>
  <c r="M17" i="7" s="1"/>
  <c r="R17" i="7" s="1"/>
  <c r="U16" i="7"/>
  <c r="J16" i="7"/>
  <c r="M16" i="7" s="1"/>
  <c r="R16" i="7" s="1"/>
  <c r="U15" i="7"/>
  <c r="J15" i="7"/>
  <c r="M15" i="7" s="1"/>
  <c r="R15" i="7" s="1"/>
  <c r="U14" i="7"/>
  <c r="J14" i="7"/>
  <c r="M14" i="7" s="1"/>
  <c r="R14" i="7" s="1"/>
  <c r="U13" i="7"/>
  <c r="J13" i="7"/>
  <c r="M13" i="7" s="1"/>
  <c r="R13" i="7" s="1"/>
  <c r="M22" i="7" l="1"/>
  <c r="R22" i="7"/>
  <c r="J2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Natalie Burtzos</author>
  </authors>
  <commentList>
    <comment ref="G4" authorId="0" shapeId="0" xr:uid="{2EDAB129-AB3C-4493-A9AE-72B1D7279D18}">
      <text>
        <r>
          <rPr>
            <b/>
            <sz val="9"/>
            <color indexed="81"/>
            <rFont val="Tahoma"/>
            <family val="2"/>
          </rPr>
          <t>Natalie Burtzos:</t>
        </r>
        <r>
          <rPr>
            <sz val="9"/>
            <color indexed="81"/>
            <rFont val="Tahoma"/>
            <family val="2"/>
          </rPr>
          <t xml:space="preserve">
Wendi - the subrecipients must use a Utility allowance set by a housing authority. Unfortunately this guidebook is intended for Housing Authorities to develop their </t>
        </r>
      </text>
    </comment>
  </commentList>
</comments>
</file>

<file path=xl/sharedStrings.xml><?xml version="1.0" encoding="utf-8"?>
<sst xmlns="http://schemas.openxmlformats.org/spreadsheetml/2006/main" count="2491" uniqueCount="1081">
  <si>
    <t>FISCAL GUIDE Tabs:</t>
  </si>
  <si>
    <t>2024 FMR</t>
  </si>
  <si>
    <t>2025 FMR</t>
  </si>
  <si>
    <t>2026 FMR</t>
  </si>
  <si>
    <t xml:space="preserve">APR Guide </t>
  </si>
  <si>
    <t>Blank Minor Budget Amendment Form</t>
  </si>
  <si>
    <t>CASH Match Letter Example</t>
  </si>
  <si>
    <t>Close Out</t>
  </si>
  <si>
    <t>Ending Project 2 Month Letter of Notification Close Out</t>
  </si>
  <si>
    <t>Federal Procurement</t>
  </si>
  <si>
    <t>Federal Procurement Guides</t>
  </si>
  <si>
    <t>Fiscal Guide New Projects</t>
  </si>
  <si>
    <t>Fiscal Guide Renewed Projects</t>
  </si>
  <si>
    <t>Form W-9</t>
  </si>
  <si>
    <t>FY24 Reminders/Requirements</t>
  </si>
  <si>
    <t>Grant Amendment Notice</t>
  </si>
  <si>
    <t>Grant Extensions</t>
  </si>
  <si>
    <t>Grant Guideline for Eligible Expenses</t>
  </si>
  <si>
    <t>&lt; Grant Guidelines is useful for understanding eligible expenses</t>
  </si>
  <si>
    <t>HUD Blank Invoice</t>
  </si>
  <si>
    <t>HUD Cover Letter Example</t>
  </si>
  <si>
    <t>HUD LOCCS Form</t>
  </si>
  <si>
    <t>In Kind Match MOU Example Services</t>
  </si>
  <si>
    <t xml:space="preserve">In_Kind Match Letter Example Goods &amp;/or Equipment </t>
  </si>
  <si>
    <t>Lease Rent Reasonable Example</t>
  </si>
  <si>
    <t>Leasing Worksheet</t>
  </si>
  <si>
    <t>Link to 2024 W-9</t>
  </si>
  <si>
    <t>Match Form Example</t>
  </si>
  <si>
    <t>Payroll Example</t>
  </si>
  <si>
    <t>Program Components</t>
  </si>
  <si>
    <t>Project Staff Roster &lt;100%</t>
  </si>
  <si>
    <t>Project Staff Roster 100%</t>
  </si>
  <si>
    <t>Renewal 2 Month Letter of Notification Close Out</t>
  </si>
  <si>
    <t>Rent Reasonableness Checklist</t>
  </si>
  <si>
    <t>Rent Roll Example</t>
  </si>
  <si>
    <t>Rental Assistance Inventory Worksheet</t>
  </si>
  <si>
    <t>Rental Assistance Rent Reasonable Example</t>
  </si>
  <si>
    <t>Rental Assistance Q&amp;A</t>
  </si>
  <si>
    <t>Renter's Insurance</t>
  </si>
  <si>
    <t>State Procurement Guide Supplies</t>
  </si>
  <si>
    <t>Supportive Services Example</t>
  </si>
  <si>
    <t>Tenant Rent Charge Example</t>
  </si>
  <si>
    <t>Title 2 Federal Procurement</t>
  </si>
  <si>
    <t>Utility Expenses</t>
  </si>
  <si>
    <t>Vacancies</t>
  </si>
  <si>
    <t>Random Q &amp;A</t>
  </si>
  <si>
    <t>CoC Specific Requirements</t>
  </si>
  <si>
    <t>FY2024 CoC NOFO</t>
  </si>
  <si>
    <t>2024 CoC funds must be administered in accordance with the FY2024 CoC NOFO, available here, and the issues and conditions contained in the grant agreement.</t>
  </si>
  <si>
    <t>CoC Program Regulations</t>
  </si>
  <si>
    <t>The CoC Interim Rule is available in 24 CFR §578 here.</t>
  </si>
  <si>
    <t>Definition of “Homelessness” and Recordkeeping Requirements</t>
  </si>
  <si>
    <t>A helpful summary of the CoC Criteria for Defining Homelessness and the corresponding Recordkeeping Requirements is available here:  At a Glance_Criteria and Recordkeeping Requirements for Definition of Homeless (hudexchange.info).</t>
  </si>
  <si>
    <t>CoC Virtual Binders</t>
  </si>
  <si>
    <t>CoC Virtual Binders (available here) cover foundational topics from the CoC program, with the goal to transfer basic knowledge to grantees in order to more successfully administer their projects. Each binder reflects a range of learning styles and offers a variety of ways to interact with the topics.</t>
  </si>
  <si>
    <t>Match</t>
  </si>
  <si>
    <r>
      <t>Recipients of new and renewal CoC Program grants must adhere to </t>
    </r>
    <r>
      <rPr>
        <u/>
        <sz val="11"/>
        <color rgb="FF467886"/>
        <rFont val="Arial"/>
        <family val="2"/>
      </rPr>
      <t>24 CFR 578.73</t>
    </r>
    <r>
      <rPr>
        <sz val="11"/>
        <color rgb="FF000000"/>
        <rFont val="Arial"/>
        <family val="2"/>
      </rPr>
      <t> and </t>
    </r>
    <r>
      <rPr>
        <u/>
        <sz val="11"/>
        <color rgb="FF467886"/>
        <rFont val="Arial"/>
        <family val="2"/>
      </rPr>
      <t>2 CFR 200.306</t>
    </r>
    <r>
      <rPr>
        <sz val="11"/>
        <color rgb="FF000000"/>
        <rFont val="Arial"/>
        <family val="2"/>
      </rPr>
      <t> and must match the total grant, except leasing, with no less than 25 percent cash or in-kind contributions from other sources and match must be used for the eligible CoC Program costs outlined in Subpart D of the CoC Program interim rule.  </t>
    </r>
    <r>
      <rPr>
        <u/>
        <sz val="11"/>
        <color rgb="FF467886"/>
        <rFont val="Arial"/>
        <family val="2"/>
      </rPr>
      <t>24 CFR 578.97(c)</t>
    </r>
    <r>
      <rPr>
        <sz val="11"/>
        <color rgb="FF000000"/>
        <rFont val="Arial"/>
        <family val="2"/>
      </rPr>
      <t> provides that rents and occupancy charges collected by the recipient or subrecipient from program participants are program income. The 2023 Consolidated Appropriations Act permits CoC Program grants awarded from FY 2015 through FY 2023 to use program income as match provided the costs are eligible CoC costs that supplement the recipient's CoC program (see Division L, Title II, Sec. 226 of the Consolidated Appropriations Act of 2023, at </t>
    </r>
    <r>
      <rPr>
        <u/>
        <sz val="11"/>
        <color rgb="FF467886"/>
        <rFont val="Arial"/>
        <family val="2"/>
      </rPr>
      <t>BILLS-117hr2617enr.pdf</t>
    </r>
    <r>
      <rPr>
        <sz val="11"/>
        <color rgb="FF000000"/>
        <rFont val="Arial"/>
        <family val="2"/>
      </rPr>
      <t>.</t>
    </r>
  </si>
  <si>
    <t>Quarterly Draw Requirement</t>
  </si>
  <si>
    <t>The CoC program regulation “timeliness standards” at 24 CFR §578.85 require recipients to draw down funds at least once per quarter of the program year, after eligible activities commence.</t>
  </si>
  <si>
    <t>Annual Performance Reporting (APR)</t>
  </si>
  <si>
    <t>Recipients of CoC funding required to submit an Annual Performance Report (APR) electronically to HUD every operating year in the in the Sage HMIS Reporting Repository.  Final eLOCCS voucher requests and the final APR submission through Sage is due no later than 90 days after the period of performance end date.  To assist you with this reporting, please take note of the following resources:</t>
  </si>
  <si>
    <t>•   Sage CoC APR Guidebook for CoC Grant-Funded Programs</t>
  </si>
  <si>
    <t>•   Sage HMIS Reporting Repository User Manual</t>
  </si>
  <si>
    <t>•   Additional guides, tools, and training is available here.</t>
  </si>
  <si>
    <t>Federal Cross-Cutting Requirements</t>
  </si>
  <si>
    <t>Build America, Buy America (BABA)</t>
  </si>
  <si>
    <t>The Build America, Buy America (BABA) Act requires any public infrastructure project funded by any Federal Financial Assistance (FFA) apply a domestic content procurement preference, meaning that all iron, steel, manufactured products, and construction materials used in the infrastructure project have been produced in the United States, unless the awarding agency has issued a waiver of this requirement. This is called the “Buy America Preference” (BAP).  For more information, including whether the BAP applies to your project and important clarity on how the BAP applies to housing projects, please consult Notice CPD-2025-01.</t>
  </si>
  <si>
    <t>Preventing Waste, Fraud, and Abuse and Whistleblower Protections</t>
  </si>
  <si>
    <t>Preventing waste, fraud, and abuse of Federal funds is a shared responsibility and any person who becomes aware of the existence or apparent existence of fraud, waste or abuse of any HUD award must report such incidents to both the HUD official responsible for the award and to HUD’s Office of Inspector General (OIG). HUD OIG is available to receive allegations of fraud, waste, and abuse related to HUD programs via its hotline number (1-800-347-3735) and its online hotline form.</t>
  </si>
  <si>
    <t>Please be reminded of the Whistleblower Protection requirements contained in 41 U.S.C. § 4712, which, as amended, protect employees of a government contractor, subcontractor, grantee, and subgrantee from retaliation or reprisal as a result of protected disclosures of gross mismanagement, gross waste, abuse of authority, and other violations in connection with Federal contracts or grants.  Grantee must inform employees in writing of their rights and remedies.</t>
  </si>
  <si>
    <t>Federal Funding Accountability and Transparency Act</t>
  </si>
  <si>
    <t>The FFATA Subaward Reporting System (FSRS) is a reporting tool that Federal prime awardees (i.e., prime grant recipients and prime contractors) use to capture and report subaward and executive compensation data to meet the FFATA reporting requirements. For FSRS reporting, prime awardees will report on all subawards they make.  In accordance with 2 CFR part 170, prime awardees awarded a Federal grant are required to file a FFATA subaward report by the end of the month following the month in which the prime awardee awards any subaward equal to or greater than $30,000 in Federal funds.  Additional information can be found on the FSRS website, at https://www.fsrs.gov/. </t>
  </si>
  <si>
    <t>(FFATA)</t>
  </si>
  <si>
    <t>Environmental Review</t>
  </si>
  <si>
    <r>
      <t>Activities under the CoC program are subject to environmental review by a responsible entity under HUD regulations at 24 CFR part 58. Environmental reviews for an activity may be completed after the award but must be completed prior to the execution of the grant agreement if an environmental review for that particular activity has not been completed within 5 years. HUD recommends a new environmental review is conducted every five years or sooner if/when environmental conditions change or there is a change to the project.  HUD has published a series of FAQs relating to environmental review requirements </t>
    </r>
    <r>
      <rPr>
        <u/>
        <sz val="11"/>
        <color rgb="FF467886"/>
        <rFont val="Arial"/>
        <family val="2"/>
      </rPr>
      <t>here</t>
    </r>
    <r>
      <rPr>
        <sz val="11"/>
        <color rgb="FF000000"/>
        <rFont val="Arial"/>
        <family val="2"/>
      </rPr>
      <t>. We also encourage you to visit the CoC Program Environmental Review Resources page </t>
    </r>
    <r>
      <rPr>
        <u/>
        <sz val="11"/>
        <color rgb="FF467886"/>
        <rFont val="Arial"/>
        <family val="2"/>
      </rPr>
      <t>here</t>
    </r>
    <r>
      <rPr>
        <sz val="11"/>
        <color rgb="FF000000"/>
        <rFont val="Arial"/>
        <family val="2"/>
      </rPr>
      <t> and the Office of Environment and Energy (OEE) webpage </t>
    </r>
    <r>
      <rPr>
        <u/>
        <sz val="11"/>
        <color rgb="FF467886"/>
        <rFont val="Arial"/>
        <family val="2"/>
      </rPr>
      <t>here</t>
    </r>
    <r>
      <rPr>
        <sz val="11"/>
        <color rgb="FF000000"/>
        <rFont val="Arial"/>
        <family val="2"/>
      </rPr>
      <t>.</t>
    </r>
  </si>
  <si>
    <t>BACK TO TAB Contents</t>
  </si>
  <si>
    <t>May a CoC Program recipient change a project’s program component through a grant agreement amendment? For example, may a CoC Program recipient change a project from TH to PSH through a grant agreement amendment?</t>
  </si>
  <si>
    <r>
      <t>No. Section 578.105 of the CoC Program interim rule sets forth the parameters for grant and project changes.</t>
    </r>
    <r>
      <rPr>
        <sz val="12"/>
        <color rgb="FF000000"/>
        <rFont val="Calibri"/>
        <family val="2"/>
        <scheme val="minor"/>
      </rPr>
      <t> Paragraph (b) defines significant changes as: a change of recipient, a change of project site, additions or deletions in the types of eligible activities approved for a project, a shift of more than 10 percent from one approved eligible activity to another eligible activity, a reduction in the number of units, and a change in the subpopulation served. </t>
    </r>
  </si>
  <si>
    <t>Because a change in program component is not listed as a significant change, it is not something that may be changed through a grant agreement amendment. This is because a project that is changing its program component is actually changing the entire structure and design of its project; thus, creating a new project. New projects may only be created through a CoC Program competition either through (1) a CoC’s available Final Pro Rata Need Amount or (2) a new project created through reallocation. </t>
  </si>
  <si>
    <r>
      <t>So, no you cannot change through amendment, but a </t>
    </r>
    <r>
      <rPr>
        <b/>
        <u/>
        <sz val="12"/>
        <color rgb="FF000000"/>
        <rFont val="Calibri"/>
        <family val="2"/>
        <scheme val="minor"/>
      </rPr>
      <t>change can be made through the NOFO</t>
    </r>
    <r>
      <rPr>
        <b/>
        <sz val="12"/>
        <color rgb="FF000000"/>
        <rFont val="Calibri"/>
        <family val="2"/>
        <scheme val="minor"/>
      </rPr>
      <t> as a new project.  </t>
    </r>
    <r>
      <rPr>
        <b/>
        <u/>
        <sz val="12"/>
        <color rgb="FF000000"/>
        <rFont val="Calibri"/>
        <family val="2"/>
        <scheme val="minor"/>
      </rPr>
      <t>There are risks associated with making these changes, as the project would be viewed as a new project.</t>
    </r>
  </si>
  <si>
    <t>Exception For YHDP projects :</t>
  </si>
  <si>
    <t>It is possible for a YHDP grant to request a change in component type.</t>
  </si>
  <si>
    <t>You can submit a change for a significant amendment to request the change. Please include:</t>
  </si>
  <si>
    <t>The component change requested, e.g. TH-RRH to RRH</t>
  </si>
  <si>
    <t>The reason for the request, including how the project will continue to serve the number of participants stated in the application</t>
  </si>
  <si>
    <t>Associated budget changes</t>
  </si>
  <si>
    <t>THREE COUNTY CONTINUUM OF CARE</t>
  </si>
  <si>
    <t>2025 FISCAL GUIDE NEW PROJECTS</t>
  </si>
  <si>
    <t>Any information requested sent to Fiscal should be sent to wwarger@communityaction.us , cc: nburtzos@communityaction.us</t>
  </si>
  <si>
    <t>Updated 11/1/2024</t>
  </si>
  <si>
    <t>PSH (Permanent Supportive Housing)</t>
  </si>
  <si>
    <t>RRH (Rapid Rehousing)</t>
  </si>
  <si>
    <t>TH (Transitional Housing)</t>
  </si>
  <si>
    <t>JOINT Components</t>
  </si>
  <si>
    <t>SSO (Supportive Services Only)</t>
  </si>
  <si>
    <t>NEW AWARDED PROJECTS</t>
  </si>
  <si>
    <t>What do you need to know for Fiscal?</t>
  </si>
  <si>
    <t>Dedicated Beds - until participant chooses to vacate</t>
  </si>
  <si>
    <t>Short Term up to 3 months / Medium 4-24 months</t>
  </si>
  <si>
    <t>Initial Term 1 month/Auto renewal/max term 24 months</t>
  </si>
  <si>
    <t>Crisis Housing w/ financial assistance and support services</t>
  </si>
  <si>
    <t>Not provided housing</t>
  </si>
  <si>
    <t>Interim Rule &amp; HEARTH Act  -Eligible Activities/Costs vs. Ineligible Activities/Costs for each Budget Line Item</t>
  </si>
  <si>
    <t>Code of Federal Regulations (2 CFR Part 200)</t>
  </si>
  <si>
    <t>HUD Exchange</t>
  </si>
  <si>
    <t>FMR &amp; Rent Reasonable</t>
  </si>
  <si>
    <t>Coc Privacy and Security Plan</t>
  </si>
  <si>
    <t>CoC Privacy and Security Plan</t>
  </si>
  <si>
    <t>Procurement Guides: State &amp; Federal</t>
  </si>
  <si>
    <t>Indirect Cost Toolkit for CoC  https://files.hudexchange.info/resources/documents/Indirect-Cost-Toolkit-for-CoC-and-ESG-Programs.pdf</t>
  </si>
  <si>
    <t>What do you need to provide to the CoC for Fiscal?</t>
  </si>
  <si>
    <t>Beginning of the Grant</t>
  </si>
  <si>
    <t>Signed Subrecipient Agreement</t>
  </si>
  <si>
    <t>HUD Rent Calculator</t>
  </si>
  <si>
    <t>FMR and Rent Reasonableness Calculations (https://www.threecountycoc.communityaction.us/subrecipient-documents) for PSH</t>
  </si>
  <si>
    <t>FMR and Rent Reasonableness Calculations (https://www.threecountycoc.communityaction.us/subrecipient-documents) for RRH</t>
  </si>
  <si>
    <t>FMR and Rent Reasonableness Calculations (https://www.threecountycoc.communityaction.us/subrecipient-documents) for TH</t>
  </si>
  <si>
    <t>FMR and Rent Reasonableness Calculations (https://www.threecountycoc.communityaction.us/subrecipient-documents) for Joint</t>
  </si>
  <si>
    <t>Occupancy agreements or Leases</t>
  </si>
  <si>
    <t>General Ledger account and codes</t>
  </si>
  <si>
    <t>EMAIL of DIRECT Salaried / Hourly Employees charged 100% to Grant - Activies that are 100% allowable</t>
  </si>
  <si>
    <t>EMAIL of Indirect  Salaried/Hourly Employees not charged 100% to Grant &amp; Time utilization Reports - Part of Billing Package w/in first two Months</t>
  </si>
  <si>
    <t>Direct Deposit Information, W-9, and Non-Profit Certificate, Tax Exemption Certificate</t>
  </si>
  <si>
    <t>Monthly - By the 15th of month for prior month</t>
  </si>
  <si>
    <t>(after 2 months of complete and approved invoices showing no issues - no longer require Match back up, Timesheets, Re-occuring monthly invoices - Summary Sheets are still required and the projects must have the backups available for audit and monitoring)</t>
  </si>
  <si>
    <t>Billing Packet</t>
  </si>
  <si>
    <t>A signed Cover Page by Executive Authorized Designee</t>
  </si>
  <si>
    <t>LOCCs</t>
  </si>
  <si>
    <t>Invoice for Services Rendered (2nd tab on LOCCs excel Form)</t>
  </si>
  <si>
    <t>Invoice for Services Rendered (2nd tab on LOCCs excel Form</t>
  </si>
  <si>
    <t>Summary Sheet for each line item billed, Personnel Costs, Match and Rent Roll</t>
  </si>
  <si>
    <t>Back-up documentation for billed and matched expenses</t>
  </si>
  <si>
    <t>Invoices, timesheets, payroll statements, General ledger (cancelled checks, bank statements)</t>
  </si>
  <si>
    <t>When new contract, new program participant or tenancy changes:</t>
  </si>
  <si>
    <t>leases or subleases for all program participants</t>
  </si>
  <si>
    <t>rent reasonable calculations for each unit</t>
  </si>
  <si>
    <t>program participant rent calculations</t>
  </si>
  <si>
    <t>AMENDMENTS = Minor (Anytime) Major (Any time prior to GIW published for next NOFO or After NOFO Awarded)</t>
  </si>
  <si>
    <t>Changes to Budget Line Items &lt;10% on negative line</t>
  </si>
  <si>
    <t>Minor Amendment Form</t>
  </si>
  <si>
    <t>Changes to Budget Line Items 10% or &gt; on negative line</t>
  </si>
  <si>
    <t>Major Amendment Completed by CoC - Send Minor Amendment Form</t>
  </si>
  <si>
    <t>Two Months prior to the End of Grant</t>
  </si>
  <si>
    <t>Notification of Award Closing - Request for updated Budget &amp; expense spend down</t>
  </si>
  <si>
    <t>End of the Grant (SUBCONTRACT)</t>
  </si>
  <si>
    <t>Final Invoices are due within 30 days from the project end date. All reports must be submitted no later than 45 days from the date of the end of the projects Grant Term</t>
  </si>
  <si>
    <t>Final Invoice Marked as "Final" that matches all expenses and balances</t>
  </si>
  <si>
    <t>Final APR HMIS review matching balances &amp; Close out Process</t>
  </si>
  <si>
    <t>Final HMIS review matching balances &amp; Close out Process</t>
  </si>
  <si>
    <t>Identify close out costs or contingent liabilities</t>
  </si>
  <si>
    <t>Identify unused funds to be deobligated</t>
  </si>
  <si>
    <t>Report of any program income on deposit in financial institutions</t>
  </si>
  <si>
    <t>Report of any and all real property / Report of Personal Property purchased w/CoC Funds</t>
  </si>
  <si>
    <t>Retain Records for 7 years and ontinue to submit any independent financial audits completed for your organization for any Fiscal Years that included funding from this project to the CoC</t>
  </si>
  <si>
    <t>What does the CoC Fiscal need to provide you or HUD?</t>
  </si>
  <si>
    <t xml:space="preserve">Beginning of the Grant (SUBCONTRACT) </t>
  </si>
  <si>
    <t>Written approval of awarded funding from HUD (may come later than the grant start date)</t>
  </si>
  <si>
    <t>Sends out Subrecipient Agreement</t>
  </si>
  <si>
    <t>Monthly - After the 15th of month for prior month</t>
  </si>
  <si>
    <t>Response will be sent back once packet is reviewed</t>
  </si>
  <si>
    <t>Payment within 30 days</t>
  </si>
  <si>
    <t>Approved payments are made biweekly on Fridays for the previous week</t>
  </si>
  <si>
    <t>All reports must be submitted no later than 90 days from the date of the end of the projects Grant Term</t>
  </si>
  <si>
    <t>Final Payment</t>
  </si>
  <si>
    <t>FINAL APR in HMIS</t>
  </si>
  <si>
    <t>Close out grant agreement?</t>
  </si>
  <si>
    <t>Identify unused funds to be de-obligated</t>
  </si>
  <si>
    <t>2025 FISCAL GUIDE RENEWAL PROJECTS</t>
  </si>
  <si>
    <t>RENEWAL AWARDED PROJECTS</t>
  </si>
  <si>
    <t>What do you need to provide to the CoC?</t>
  </si>
  <si>
    <t>Not provided Housing</t>
  </si>
  <si>
    <t>Beginning of the Grant (SUBCONTRACT)</t>
  </si>
  <si>
    <t>FMR and Rent Reasonableness Calculations (https://www.threecountycoc.communityaction.us/subrecipient-documents)</t>
  </si>
  <si>
    <t>Updated Occupancy agreementsor Leases</t>
  </si>
  <si>
    <t>Updated Occupancy agreements or Leases</t>
  </si>
  <si>
    <t>Updated EMAIL of DIRECT Salaried / Hourly Employees charged 100% to Grant - Activies that are 100% allowable</t>
  </si>
  <si>
    <t>Updated DIRECT Salaried / Hourly Employees charged 100% to Grant</t>
  </si>
  <si>
    <t>Updated EMAIL of Indirect  Salaried/Hourly Employees not charged 100% to Grant &amp; Time utilization Reports - Part of Billing Package w/in first two Months</t>
  </si>
  <si>
    <t>Updated Direct Deposit Information, W-9, and Non-Profit Certificate, Tax Exemption Certificate</t>
  </si>
  <si>
    <t>Summary Sheets are required and the project must retain the backup for auditing and monitoring</t>
  </si>
  <si>
    <t>Part of Billing Package w/in first two Months</t>
  </si>
  <si>
    <t xml:space="preserve">Updated EMAIL of Indirect  Salaried/Hourly Employees not charged 100% to Grant &amp; Time utilization Reports </t>
  </si>
  <si>
    <t>Updated EMAIL of Indirect  Salaried/Hourly Employees not charged 100% to Grant &amp; Time utilization Reports</t>
  </si>
  <si>
    <t>AMENDMENTS = Minor (Anytime) Major (Any time prior to GIW published for next NOFO or After NOFO Awarded - otherwise revised GIW required)</t>
  </si>
  <si>
    <t>What does the CoC need to provide you?</t>
  </si>
  <si>
    <t xml:space="preserve">HUD Guideline for Expenses </t>
  </si>
  <si>
    <t>All services/payments must fall within the grant start and end period</t>
  </si>
  <si>
    <t xml:space="preserve">Eligible Expenses - related types of expenses </t>
  </si>
  <si>
    <t>LOCCS Line Item Number</t>
  </si>
  <si>
    <t>Funding/Eligible Cost Category</t>
  </si>
  <si>
    <t>Who Can Purchase</t>
  </si>
  <si>
    <t>What backup is needed to process</t>
  </si>
  <si>
    <t>When should it be submitted to Finance</t>
  </si>
  <si>
    <t>Additional Docs Needed</t>
  </si>
  <si>
    <t>Project Purchasing - Allowable Purchases</t>
  </si>
  <si>
    <t>updated 11/1/2024</t>
  </si>
  <si>
    <t>Acquisition</t>
  </si>
  <si>
    <r>
      <rPr>
        <b/>
        <sz val="12"/>
        <color theme="1"/>
        <rFont val="Calibri"/>
        <family val="2"/>
        <scheme val="minor"/>
      </rPr>
      <t>Acquisition of real property -</t>
    </r>
    <r>
      <rPr>
        <sz val="12"/>
        <color theme="1"/>
        <rFont val="Calibri"/>
        <family val="2"/>
        <scheme val="minor"/>
      </rPr>
      <t xml:space="preserve"> purchasing property</t>
    </r>
  </si>
  <si>
    <r>
      <t xml:space="preserve">PH, TH, SSO, </t>
    </r>
    <r>
      <rPr>
        <b/>
        <sz val="12"/>
        <color theme="1"/>
        <rFont val="Calibri"/>
        <family val="2"/>
        <scheme val="minor"/>
      </rPr>
      <t>100% of funds used for the cost of purchasing property</t>
    </r>
  </si>
  <si>
    <t>Authorized user of funding source/ signature required</t>
  </si>
  <si>
    <t>LOCCS Invoice - Purchase and Sale Agreement, Title etc.</t>
  </si>
  <si>
    <t>Prior to and Upon sale</t>
  </si>
  <si>
    <t>W-9, Agreements, Purchase &amp; Sale, Title, Postings, Advertisements, Permits</t>
  </si>
  <si>
    <t>Rehabilitation</t>
  </si>
  <si>
    <r>
      <rPr>
        <b/>
        <sz val="12"/>
        <color theme="1"/>
        <rFont val="Calibri"/>
        <family val="2"/>
        <scheme val="minor"/>
      </rPr>
      <t xml:space="preserve">Rehabilitation of structures - </t>
    </r>
    <r>
      <rPr>
        <sz val="12"/>
        <color theme="1"/>
        <rFont val="Calibri"/>
        <family val="2"/>
        <scheme val="minor"/>
      </rPr>
      <t>installing cost saving energy measures and bringing structure up to health and safety standards</t>
    </r>
  </si>
  <si>
    <r>
      <t xml:space="preserve">PH, TH, SSO, </t>
    </r>
    <r>
      <rPr>
        <b/>
        <sz val="12"/>
        <color theme="1"/>
        <rFont val="Calibri"/>
        <family val="2"/>
        <scheme val="minor"/>
      </rPr>
      <t>Rehabilitation on leased properties is ineligible</t>
    </r>
  </si>
  <si>
    <t>LOCCS Invoice - Planning, Design, Construction in Progress, etc.</t>
  </si>
  <si>
    <t xml:space="preserve">As expenses incurred Monthly after executing Contract </t>
  </si>
  <si>
    <t>W-9, Planning, Design &amp; Construction Contracts, RFP, RFB, Postings, Advertisements, Permits</t>
  </si>
  <si>
    <t>New Construction</t>
  </si>
  <si>
    <r>
      <rPr>
        <b/>
        <sz val="12"/>
        <color theme="1"/>
        <rFont val="Calibri"/>
        <family val="2"/>
        <scheme val="minor"/>
      </rPr>
      <t xml:space="preserve">New Construction - </t>
    </r>
    <r>
      <rPr>
        <sz val="12"/>
        <color theme="1"/>
        <rFont val="Calibri"/>
        <family val="2"/>
        <scheme val="minor"/>
      </rPr>
      <t>New facilities, constructing an addition to an existing structure that increases floor area by 100% or more.  Also includes the cost of land</t>
    </r>
  </si>
  <si>
    <t>PH, TH</t>
  </si>
  <si>
    <t xml:space="preserve">Leasing </t>
  </si>
  <si>
    <r>
      <t xml:space="preserve">Leasing All or Part - </t>
    </r>
    <r>
      <rPr>
        <sz val="12"/>
        <color theme="1"/>
        <rFont val="Calibri"/>
        <family val="2"/>
        <scheme val="minor"/>
      </rPr>
      <t>Must have rent reasonableness for comparable space, Occupancy and lease agreements required</t>
    </r>
    <r>
      <rPr>
        <b/>
        <sz val="12"/>
        <color theme="1"/>
        <rFont val="Calibri"/>
        <family val="2"/>
        <scheme val="minor"/>
      </rPr>
      <t xml:space="preserve">, </t>
    </r>
    <r>
      <rPr>
        <sz val="12"/>
        <color theme="1"/>
        <rFont val="Calibri"/>
        <family val="2"/>
        <scheme val="minor"/>
      </rPr>
      <t>Calculation of Occupancy and Rent</t>
    </r>
  </si>
  <si>
    <r>
      <t>PH, TH, SSO, HMIS -</t>
    </r>
    <r>
      <rPr>
        <b/>
        <sz val="12"/>
        <color theme="1"/>
        <rFont val="Calibri"/>
        <family val="2"/>
        <scheme val="minor"/>
      </rPr>
      <t xml:space="preserve"> 100% of cost for Leasing up to 3 years, Subs, etc. cannot be owners</t>
    </r>
    <r>
      <rPr>
        <sz val="12"/>
        <color theme="1"/>
        <rFont val="Calibri"/>
        <family val="2"/>
        <scheme val="minor"/>
      </rPr>
      <t xml:space="preserve">  Leasing funds change to Rental assistance after first year if lease is between Renter and Landlord.  Leasing Funds will be renewed after first year if the lease is between sub and landlord.</t>
    </r>
  </si>
  <si>
    <t>LOCCS Invoice - Must have rent reasonableness for comparable space, Calculation of Occupancy and Rent (rent contributor), Invoices paid for utilities</t>
  </si>
  <si>
    <t>Monthly after signed Lease and expenses incurred</t>
  </si>
  <si>
    <t>Copy of Lease, Occupancy Agreements, and any other document associated with Leasing, invoices, receipts, Utility Allowances</t>
  </si>
  <si>
    <r>
      <rPr>
        <b/>
        <sz val="12"/>
        <color theme="1"/>
        <rFont val="Calibri"/>
        <family val="2"/>
        <scheme val="minor"/>
      </rPr>
      <t xml:space="preserve">Security Deposit </t>
    </r>
    <r>
      <rPr>
        <sz val="12"/>
        <color theme="1"/>
        <rFont val="Calibri"/>
        <family val="2"/>
        <scheme val="minor"/>
      </rPr>
      <t>(max two months and 1 of these two months can be used to pay last months ahead of time, in addition to 1 month security deposit)</t>
    </r>
  </si>
  <si>
    <r>
      <rPr>
        <b/>
        <sz val="12"/>
        <color theme="1"/>
        <rFont val="Calibri"/>
        <family val="2"/>
        <scheme val="minor"/>
      </rPr>
      <t>Utilities -</t>
    </r>
    <r>
      <rPr>
        <sz val="12"/>
        <color theme="1"/>
        <rFont val="Calibri"/>
        <family val="2"/>
        <scheme val="minor"/>
      </rPr>
      <t xml:space="preserve"> (electricity, gas, water, sewer, and trash) </t>
    </r>
    <r>
      <rPr>
        <b/>
        <sz val="12"/>
        <color theme="1"/>
        <rFont val="Calibri"/>
        <family val="2"/>
        <scheme val="minor"/>
      </rPr>
      <t>if included in the rent.  If structure is not a facility than operating costs, if structure is a facility it is supportive services.  If program participant is paying utilities directly (becomes income).  May pay a utilities allowance direct to participant or pay utility company on participant behalf.</t>
    </r>
    <r>
      <rPr>
        <sz val="12"/>
        <color theme="1"/>
        <rFont val="Calibri"/>
        <family val="2"/>
        <scheme val="minor"/>
      </rPr>
      <t xml:space="preserve"> No Cell Phone, cable or satellite television/internet</t>
    </r>
  </si>
  <si>
    <t>Rental Assistance</t>
  </si>
  <si>
    <r>
      <t>Rental Assistance All or Part (including increases)</t>
    </r>
    <r>
      <rPr>
        <sz val="12"/>
        <color theme="1"/>
        <rFont val="Calibri"/>
        <family val="2"/>
        <scheme val="minor"/>
      </rPr>
      <t xml:space="preserve"> -Amount of Grant funding is determined by FMR. Must have rent reasonableness for comparable space, Occupancy and lease agreements required</t>
    </r>
    <r>
      <rPr>
        <b/>
        <sz val="12"/>
        <color theme="1"/>
        <rFont val="Calibri"/>
        <family val="2"/>
        <scheme val="minor"/>
      </rPr>
      <t xml:space="preserve">, </t>
    </r>
    <r>
      <rPr>
        <sz val="12"/>
        <color theme="1"/>
        <rFont val="Calibri"/>
        <family val="2"/>
        <scheme val="minor"/>
      </rPr>
      <t>Calculation of Occupancy and Rent</t>
    </r>
    <r>
      <rPr>
        <b/>
        <sz val="12"/>
        <color theme="1"/>
        <rFont val="Calibri"/>
        <family val="2"/>
        <scheme val="minor"/>
      </rPr>
      <t>. Recipients make withdrawals</t>
    </r>
  </si>
  <si>
    <r>
      <t xml:space="preserve">PH, TH, Tenant Based, Sponsor Based, Project Based - </t>
    </r>
    <r>
      <rPr>
        <b/>
        <sz val="12"/>
        <color rgb="FF000000"/>
        <rFont val="Calibri"/>
        <family val="2"/>
        <scheme val="minor"/>
      </rPr>
      <t xml:space="preserve"> </t>
    </r>
    <r>
      <rPr>
        <sz val="12"/>
        <color rgb="FF000000"/>
        <rFont val="Calibri"/>
        <family val="2"/>
        <scheme val="minor"/>
      </rPr>
      <t>Short Term = 3 months, Medium Term = 4-24 months, Long Term, up to 24 months,</t>
    </r>
    <r>
      <rPr>
        <b/>
        <sz val="12"/>
        <color rgb="FF000000"/>
        <rFont val="Calibri"/>
        <family val="2"/>
        <scheme val="minor"/>
      </rPr>
      <t xml:space="preserve"> Cannot be used if already receiving or Lives in building w/Rental Assistance. </t>
    </r>
    <r>
      <rPr>
        <sz val="12"/>
        <color rgb="FF000000"/>
        <rFont val="Calibri"/>
        <family val="2"/>
        <scheme val="minor"/>
      </rPr>
      <t xml:space="preserve"> Up to 5 years of funding can be awarded in 1 NOFO Can move with them within the existing area. . 15 years if project based, but does not move with them.  DV can move outside the area if documented. Excess Funding can be used for property damage, rent increase, or tental needs of greater participants Yes, recipients/subrecipients may use rental assistance funds to pay the security deposit for a unit. The amount of grant funds used to pay the security deposit must not exceed 2 months of rent. In addition to a security deposit, recipients/subrecipients may make an advance payment for first and/or last month's rent. </t>
    </r>
    <r>
      <rPr>
        <b/>
        <sz val="12"/>
        <color rgb="FF000000"/>
        <rFont val="Calibri"/>
        <family val="2"/>
        <scheme val="minor"/>
      </rPr>
      <t xml:space="preserve"> NO FURNITURE OR STARTER ITEMS</t>
    </r>
  </si>
  <si>
    <r>
      <t xml:space="preserve">LOCCS Invoice - Must have rent reasonableness for comparable space, Calculation of Occupancy and Rent (rent contributor) Rent Roll- including cost increase,  </t>
    </r>
    <r>
      <rPr>
        <b/>
        <sz val="12"/>
        <color theme="1"/>
        <rFont val="Calibri"/>
        <family val="2"/>
        <scheme val="minor"/>
      </rPr>
      <t>Utilities are not included in Rental Assistance (</t>
    </r>
    <r>
      <rPr>
        <sz val="12"/>
        <color theme="1"/>
        <rFont val="Calibri"/>
        <family val="2"/>
        <scheme val="minor"/>
      </rPr>
      <t xml:space="preserve"> Supportive or Operational)</t>
    </r>
  </si>
  <si>
    <t>Monthly after completion</t>
  </si>
  <si>
    <t>Copy of Lease, Occupancy Agreements, and any other document associated with Rental Assistance, Invoices, receipts, Rent Reasonableness documentation, Utility Allowance, General Ledger</t>
  </si>
  <si>
    <t>LOCCS Invoice - Receipts of payment</t>
  </si>
  <si>
    <r>
      <t xml:space="preserve">Tental needs of greater participants - </t>
    </r>
    <r>
      <rPr>
        <sz val="12"/>
        <color theme="1"/>
        <rFont val="Calibri"/>
        <family val="2"/>
        <scheme val="minor"/>
      </rPr>
      <t>if excess funds have been determined</t>
    </r>
  </si>
  <si>
    <r>
      <t xml:space="preserve">LOCCS Invoice - Must have rent reasonableness for comparable space, Calculation of Occupancy and Rent (rent contributor) Rent Roll- including cost increase,  </t>
    </r>
    <r>
      <rPr>
        <b/>
        <sz val="12"/>
        <color theme="1"/>
        <rFont val="Calibri"/>
        <family val="2"/>
        <scheme val="minor"/>
      </rPr>
      <t>Utilities are not included in Rental Assistance</t>
    </r>
    <r>
      <rPr>
        <sz val="12"/>
        <color theme="1"/>
        <rFont val="Calibri"/>
        <family val="2"/>
        <scheme val="minor"/>
      </rPr>
      <t xml:space="preserve"> - Supportive or Operational</t>
    </r>
  </si>
  <si>
    <r>
      <rPr>
        <b/>
        <sz val="12"/>
        <color theme="1"/>
        <rFont val="Calibri"/>
        <family val="2"/>
        <scheme val="minor"/>
      </rPr>
      <t xml:space="preserve">Property Damage - </t>
    </r>
    <r>
      <rPr>
        <sz val="12"/>
        <color theme="1"/>
        <rFont val="Calibri"/>
        <family val="2"/>
        <scheme val="minor"/>
      </rPr>
      <t>if excess funds have been determined -No more than one months rent and one time cost</t>
    </r>
  </si>
  <si>
    <t>LOCCS Invoice - Copy of invoices paid for property damage.  Receipts</t>
  </si>
  <si>
    <t>Supportive Services (Participants)</t>
  </si>
  <si>
    <r>
      <t>Assessment of Service Needs -</t>
    </r>
    <r>
      <rPr>
        <sz val="12"/>
        <color theme="1"/>
        <rFont val="Calibri"/>
        <family val="2"/>
        <scheme val="minor"/>
      </rPr>
      <t xml:space="preserve"> Costs of Assessment, assessment of the service needs of the program participants and should adjust services accordingly.</t>
    </r>
  </si>
  <si>
    <r>
      <t xml:space="preserve">PH, TH, Tenant Based, Sponsor Based, Project Based - Facility not housing structure (includes day to day, maintenance, repair, building security, furniture utilities and equipment) </t>
    </r>
    <r>
      <rPr>
        <b/>
        <sz val="12"/>
        <color theme="1"/>
        <rFont val="Calibri"/>
        <family val="2"/>
        <scheme val="minor"/>
      </rPr>
      <t>Legal services for immigration and citizenship matters related to homeownership, retainer fee and contingency fee arrangements are all ineligible</t>
    </r>
  </si>
  <si>
    <t>LOCCS Invoice - paid vendor invoice</t>
  </si>
  <si>
    <t>If vendor need W-9, if invoice w/ dates, purpose, project, if stipend need receipt w/person, date, purpose, project, cert payroll</t>
  </si>
  <si>
    <r>
      <t xml:space="preserve">Assistance with moving cost - one time </t>
    </r>
    <r>
      <rPr>
        <sz val="12"/>
        <color theme="1"/>
        <rFont val="Calibri"/>
        <family val="2"/>
        <scheme val="minor"/>
      </rPr>
      <t>includes truck and moving company</t>
    </r>
    <r>
      <rPr>
        <b/>
        <sz val="12"/>
        <color theme="1"/>
        <rFont val="Calibri"/>
        <family val="2"/>
        <scheme val="minor"/>
      </rPr>
      <t>,</t>
    </r>
    <r>
      <rPr>
        <sz val="12"/>
        <color theme="1"/>
        <rFont val="Calibri"/>
        <family val="2"/>
        <scheme val="minor"/>
      </rPr>
      <t xml:space="preserve"> vehicle rental and gas</t>
    </r>
  </si>
  <si>
    <t>LOCCS Invoice - paid vendor invoice, vehicle rental contract and payment, gas receipts</t>
  </si>
  <si>
    <r>
      <t xml:space="preserve">Case Management- </t>
    </r>
    <r>
      <rPr>
        <sz val="12"/>
        <color theme="1"/>
        <rFont val="Calibri"/>
        <family val="2"/>
        <scheme val="minor"/>
      </rPr>
      <t>Counseling, Developing , securing&amp; coordinating, HMIS, Obtaining benefits, monitoring and evaluating, information and referrals, ongoing risk assessment and safety for DV, Dating V, Sex Assault, Stalking, Develop individual plans that lead to permanent housing</t>
    </r>
  </si>
  <si>
    <t xml:space="preserve">LOCCS invoice - wages and salaries  GL and spreadsheet, HMIS, </t>
  </si>
  <si>
    <r>
      <t xml:space="preserve">Child Care - </t>
    </r>
    <r>
      <rPr>
        <sz val="12"/>
        <color theme="1"/>
        <rFont val="Calibri"/>
        <family val="2"/>
        <scheme val="minor"/>
      </rPr>
      <t>under 13, Disabled under 18, licensed facility</t>
    </r>
  </si>
  <si>
    <t>LOCCS invoice - invoice showing payment of licensed facility w/in jurisdiction, vouchers for meals, snacks, development activities.</t>
  </si>
  <si>
    <r>
      <t xml:space="preserve">Education Service - </t>
    </r>
    <r>
      <rPr>
        <sz val="12"/>
        <color theme="1"/>
        <rFont val="Calibri"/>
        <family val="2"/>
        <scheme val="minor"/>
      </rPr>
      <t xml:space="preserve">improving knowledge and basic ed skills (instruction, training consumer and health ed, substance abuse prevention, ELS and GED), screening, assessments, testing, in or grp instruction, tutoring, books supplies, instr. Materials, counseling and referrals to community resources </t>
    </r>
  </si>
  <si>
    <t>LOCCS invoice -Basic Ed, invoices for classes, books, supplies, materials, classes, tutoring, counseling</t>
  </si>
  <si>
    <r>
      <t xml:space="preserve">Employment Assistance and job training - </t>
    </r>
    <r>
      <rPr>
        <sz val="12"/>
        <color theme="1"/>
        <rFont val="Calibri"/>
        <family val="2"/>
        <scheme val="minor"/>
      </rPr>
      <t>classroom, online and computer instruction, on the job instruction, services that assist in employment, acquiring learning skills, increasing earning potential, stipends to participants, Books, Counseling or Job Coaching, Referrals to Resources</t>
    </r>
  </si>
  <si>
    <t>LOCCS invoice - invoices for job training, stipends, job training programs, learning skills that help or retain jobs, etc.</t>
  </si>
  <si>
    <r>
      <rPr>
        <b/>
        <sz val="12"/>
        <color theme="1"/>
        <rFont val="Calibri"/>
        <family val="2"/>
        <scheme val="minor"/>
      </rPr>
      <t>Food -</t>
    </r>
    <r>
      <rPr>
        <sz val="12"/>
        <color theme="1"/>
        <rFont val="Calibri"/>
        <family val="2"/>
        <scheme val="minor"/>
      </rPr>
      <t xml:space="preserve"> meals or groceries</t>
    </r>
  </si>
  <si>
    <t>LOCCs invoice - Costs to provide food for program participants</t>
  </si>
  <si>
    <r>
      <t xml:space="preserve">Housing Search or Counseling Services - </t>
    </r>
    <r>
      <rPr>
        <sz val="12"/>
        <color theme="1"/>
        <rFont val="Calibri"/>
        <family val="2"/>
        <scheme val="minor"/>
      </rPr>
      <t>locate, obtain, and retain (including counseling, Understanding Leases, Securing Utilities, Making moving arrangements, Mediation, Credit Counseling, Rental application Fees</t>
    </r>
  </si>
  <si>
    <t xml:space="preserve">LOCCS invoice -  Component services or activities are tenant counseling; assisting individuals and families to understand leases; securing utilities; and making moving arrangements. </t>
  </si>
  <si>
    <r>
      <t>Legal Fees -</t>
    </r>
    <r>
      <rPr>
        <sz val="12"/>
        <color theme="1"/>
        <rFont val="Calibri"/>
        <family val="2"/>
        <scheme val="minor"/>
      </rPr>
      <t xml:space="preserve"> Licensed or persons under the support of Licensed Attorneys (child support, guardianship, paternity, emancipation, legal separation, orders of protection/civil remedies for victims of domestic violence, dating violence, sexual assaults, stalking, VA appeals and benefit denials, landlord/tenant disputes, resolution of criminal warrants) Fees based on services, Filing fees, Court Costs, Legal Self Service = salaries and services, </t>
    </r>
  </si>
  <si>
    <t>LOCCs Invoice - Fees, salaries and Services from Licensed (proof) professional</t>
  </si>
  <si>
    <r>
      <t xml:space="preserve">Life Skills Training - </t>
    </r>
    <r>
      <rPr>
        <sz val="12"/>
        <color theme="1"/>
        <rFont val="Calibri"/>
        <family val="2"/>
        <scheme val="minor"/>
      </rPr>
      <t xml:space="preserve">never learned or lost due to physical / mental illness, DV, </t>
    </r>
    <r>
      <rPr>
        <b/>
        <sz val="12"/>
        <color theme="1"/>
        <rFont val="Calibri"/>
        <family val="2"/>
        <scheme val="minor"/>
      </rPr>
      <t xml:space="preserve">Substance Abuse, Homelessness.  </t>
    </r>
    <r>
      <rPr>
        <sz val="12"/>
        <color theme="1"/>
        <rFont val="Calibri"/>
        <family val="2"/>
        <scheme val="minor"/>
      </rPr>
      <t>Budgeting, Money Management, Conflict Management, Household Management, shopping for needed items and food, nutrition, use of public</t>
    </r>
    <r>
      <rPr>
        <b/>
        <sz val="12"/>
        <color theme="1"/>
        <rFont val="Calibri"/>
        <family val="2"/>
        <scheme val="minor"/>
      </rPr>
      <t xml:space="preserve"> </t>
    </r>
    <r>
      <rPr>
        <sz val="12"/>
        <color theme="1"/>
        <rFont val="Calibri"/>
        <family val="2"/>
        <scheme val="minor"/>
      </rPr>
      <t>transportation, parenting</t>
    </r>
  </si>
  <si>
    <t>LOCCs Invoice - Invoices for training, life skills classes, public transportation as part of class training, needed items as per life skills</t>
  </si>
  <si>
    <r>
      <t xml:space="preserve">Mental Health Services - </t>
    </r>
    <r>
      <rPr>
        <sz val="12"/>
        <color theme="1"/>
        <rFont val="Calibri"/>
        <family val="2"/>
        <scheme val="minor"/>
      </rPr>
      <t>outpatient services by licensed profession, counseling, prescription of psychotropic meds or explanation of management, combined with therapeutic approaches</t>
    </r>
  </si>
  <si>
    <t>LOCCs Invoice - Invoices for  outpatient services, interventions, psychotropic meds and training</t>
  </si>
  <si>
    <r>
      <t xml:space="preserve">Outpatient Health Services - </t>
    </r>
    <r>
      <rPr>
        <sz val="12"/>
        <color theme="1"/>
        <rFont val="Calibri"/>
        <family val="2"/>
        <scheme val="minor"/>
      </rPr>
      <t>Direct outpatient treatment of medical conditions by licensed medical professional</t>
    </r>
    <r>
      <rPr>
        <b/>
        <sz val="12"/>
        <color theme="1"/>
        <rFont val="Calibri"/>
        <family val="2"/>
        <scheme val="minor"/>
      </rPr>
      <t xml:space="preserve">, </t>
    </r>
    <r>
      <rPr>
        <sz val="12"/>
        <color theme="1"/>
        <rFont val="Calibri"/>
        <family val="2"/>
        <scheme val="minor"/>
      </rPr>
      <t>Analyzing, Assessment, Development of treatment plan, Assist understanding health needs, providing direct assistance and utilizing medical treatment, Preventive medical care, Health Maintenance - in home and emergency, Appropriate medication, Follow-up, preventative and non-cosmetic dental care, Outreach services (immediate support, intervention and identification)</t>
    </r>
  </si>
  <si>
    <t>LOCCs Invoice - Outreach workers (wages, stipends and rent roll transportation and cell phone, Component activities and service - medical bills, Meal receipts, Clothing receipts, toiletries, referrals and information costs, publicizing available housing and services w/in CoC geographic area.</t>
  </si>
  <si>
    <r>
      <t xml:space="preserve">Substance Abuse Treatment - </t>
    </r>
    <r>
      <rPr>
        <sz val="12"/>
        <color theme="1"/>
        <rFont val="Calibri"/>
        <family val="2"/>
        <scheme val="minor"/>
      </rPr>
      <t>intake, assessment, outpatient treatment, group/individual counseling, and drug testing</t>
    </r>
  </si>
  <si>
    <t>Inpatient detoxification and other inpatient drug or alcohol treatment ineligible</t>
  </si>
  <si>
    <t>LOCCs Invoice - assessments, outpatient treatment, counseling, drug tests</t>
  </si>
  <si>
    <r>
      <t xml:space="preserve">Transportation - </t>
    </r>
    <r>
      <rPr>
        <sz val="12"/>
        <color theme="1"/>
        <rFont val="Calibri"/>
        <family val="2"/>
        <scheme val="minor"/>
      </rPr>
      <t xml:space="preserve">Participation travel to and from medical care, employment, childcare.  Mileage for service workers to visit participants and do inspections. Purchase or lease of vehicle in which staff transports participants or staff serving participants.  Cost of recipient or subrecipient staff to accompany in utilizing public transportation.  If public transportation is not available one time repairs of private vehicle. </t>
    </r>
  </si>
  <si>
    <t>Repairs to a private vehicle may not be more than 10% of Bluebook Value. Payments are made directly to third party. May have a condition of receiving this assistance, requiring share in cost</t>
  </si>
  <si>
    <t>LOCCs Invoice - Receipts of payment for transportation, gas, mileage w/ signature, purchase and/or lease agreements, repair receipts payable to third party</t>
  </si>
  <si>
    <r>
      <t xml:space="preserve">Utilities Deposits - </t>
    </r>
    <r>
      <rPr>
        <sz val="12"/>
        <color theme="1"/>
        <rFont val="Calibri"/>
        <family val="2"/>
        <scheme val="minor"/>
      </rPr>
      <t>One time fee for deposits, gas, electric, water - no phones</t>
    </r>
  </si>
  <si>
    <t>One Time fee</t>
  </si>
  <si>
    <t>LOCCs Invoice - Receipts of deposits - one time only</t>
  </si>
  <si>
    <r>
      <t xml:space="preserve">Direct provisions of services - </t>
    </r>
    <r>
      <rPr>
        <sz val="12"/>
        <color theme="1"/>
        <rFont val="Calibri"/>
        <family val="2"/>
        <scheme val="minor"/>
      </rPr>
      <t>Direct delivery of services by recipient, eligible costs for those services are included. The cost of labor or supplies, materials incurred by recipient or subrecipient. Salaries and benefits are included for both recipient/subrecipient</t>
    </r>
  </si>
  <si>
    <t>LOCCs Invoice - proof of salaries/wages, invoices for labor/labor hours, supplies, materials</t>
  </si>
  <si>
    <t>Operating Costs</t>
  </si>
  <si>
    <r>
      <t xml:space="preserve">The maintenance and repair of housing - </t>
    </r>
    <r>
      <rPr>
        <sz val="12"/>
        <color theme="1"/>
        <rFont val="Calibri"/>
        <family val="2"/>
        <scheme val="minor"/>
      </rPr>
      <t>Plumbers, Electricians, Carpenters, etc.</t>
    </r>
    <r>
      <rPr>
        <b/>
        <sz val="12"/>
        <color theme="1"/>
        <rFont val="Calibri"/>
        <family val="2"/>
        <scheme val="minor"/>
      </rPr>
      <t xml:space="preserve"> (not included in lease). </t>
    </r>
    <r>
      <rPr>
        <sz val="12"/>
        <color theme="1"/>
        <rFont val="Calibri"/>
        <family val="2"/>
        <scheme val="minor"/>
      </rPr>
      <t xml:space="preserve"> It includes landscaping (non-beautification), snow removal and salting.  Minor to Major repair</t>
    </r>
  </si>
  <si>
    <r>
      <t xml:space="preserve">PH, TH, HMIS, Day to day operations of PH and TH.  </t>
    </r>
    <r>
      <rPr>
        <b/>
        <sz val="12"/>
        <color theme="1"/>
        <rFont val="Calibri"/>
        <family val="2"/>
        <scheme val="minor"/>
      </rPr>
      <t>Can't combine with Rental Assistance w/in same structure and operating costs not eligible under SSO component</t>
    </r>
  </si>
  <si>
    <t>LOCCS Invoice - AIA form, Contractor Invoice, Invoice of wages/salaries (GL)</t>
  </si>
  <si>
    <t>Contracts/ Contract for Services/ cert Payroll/ GL, Paid invoices, receipts</t>
  </si>
  <si>
    <r>
      <t>Property Taxes and Insurance -</t>
    </r>
    <r>
      <rPr>
        <sz val="12"/>
        <color theme="1"/>
        <rFont val="Calibri"/>
        <family val="2"/>
        <scheme val="minor"/>
      </rPr>
      <t xml:space="preserve"> Homeowners insurance, Town taxes, State and Local taxes</t>
    </r>
  </si>
  <si>
    <t>Scheduled payments to a reserve for replacement of major systems of a house</t>
  </si>
  <si>
    <t>Must be based on the useful life of the system and expected replacement cost</t>
  </si>
  <si>
    <t>Building Security (if more than 50% of the units are CoC funded</t>
  </si>
  <si>
    <r>
      <t>Electric, Gas and Water -</t>
    </r>
    <r>
      <rPr>
        <sz val="12"/>
        <color theme="1"/>
        <rFont val="Calibri"/>
        <family val="2"/>
        <scheme val="minor"/>
      </rPr>
      <t>heating and cooling costs, water, sewer, trash removal</t>
    </r>
  </si>
  <si>
    <t>See Utilities Tab</t>
  </si>
  <si>
    <t xml:space="preserve">Furniture - (office &amp; apartment - must remain with the project) </t>
  </si>
  <si>
    <t>Mattresses are eligible, even if remain with the program participant</t>
  </si>
  <si>
    <r>
      <t xml:space="preserve">Equipment - </t>
    </r>
    <r>
      <rPr>
        <sz val="12"/>
        <color theme="1"/>
        <rFont val="Calibri"/>
        <family val="2"/>
        <scheme val="minor"/>
      </rPr>
      <t>includes Office equipment, appliances such as microwaves, refrigerators, stoves, washers and dryer, etc. - must remain with the project</t>
    </r>
  </si>
  <si>
    <t>Ineligible operating costs include: Mortgage payments, rent, landscaping for beautification, legal fees to keep attorney or retainer, general cleaning supplies, Office Supplies, pens, paper, files, folders and postage</t>
  </si>
  <si>
    <t>Staff Time - spent carrying out the above eligible activities</t>
  </si>
  <si>
    <t>HMIS</t>
  </si>
  <si>
    <t>HMIS - software, hardware, salaries, contracts</t>
  </si>
  <si>
    <t xml:space="preserve"> PH, TH, SSO, HMIS</t>
  </si>
  <si>
    <t>LOCCS Invoice</t>
  </si>
  <si>
    <t>Contract for Services/ Payroll, Paid invoices</t>
  </si>
  <si>
    <t>Admin</t>
  </si>
  <si>
    <r>
      <rPr>
        <b/>
        <sz val="12"/>
        <color rgb="FF000000"/>
        <rFont val="Calibri"/>
        <family val="2"/>
        <scheme val="minor"/>
      </rPr>
      <t xml:space="preserve">Salaries &amp; Wages only!!! (other costs should be able to broken out into Operating /Supportive Services - </t>
    </r>
    <r>
      <rPr>
        <sz val="12"/>
        <color rgb="FF000000"/>
        <rFont val="Calibri"/>
        <family val="2"/>
        <scheme val="minor"/>
      </rPr>
      <t>Because HUD programs have specific limits on the amount of funds spent on grant administration, separating program costs from administrative costs is essential for financial management compliance. In general, administrative costs include the costs of overall program management, budgeting, coordination, monitoring, reporting and evaluation. T</t>
    </r>
    <r>
      <rPr>
        <b/>
        <sz val="12"/>
        <color rgb="FF000000"/>
        <rFont val="Calibri"/>
        <family val="2"/>
        <scheme val="minor"/>
      </rPr>
      <t xml:space="preserve">his includes salaries and benefits for personnel engaged in these activities, as well as the costs of administrative services performed under third-party contracts or agreements, including general legal services, accounting services, and audit services. It can also include the costs of goods and services required for program administration, including the rental or purchase of equipment, insurance, utilities, office supplies, and the rental and maintenance (but not purchase) of office space.  </t>
    </r>
  </si>
  <si>
    <t>10% of any grant, excluding CoC planning and UFA costs established through NOFO</t>
  </si>
  <si>
    <t>LOCCS Invoice - GL salaries, with itemization</t>
  </si>
  <si>
    <t>Payroll/ Salaries w/ rates/hrs./dates</t>
  </si>
  <si>
    <r>
      <rPr>
        <b/>
        <sz val="12"/>
        <color theme="1"/>
        <rFont val="Calibri"/>
        <family val="2"/>
        <scheme val="minor"/>
      </rPr>
      <t>All eligible costs</t>
    </r>
    <r>
      <rPr>
        <sz val="12"/>
        <color theme="1"/>
        <rFont val="Calibri"/>
        <family val="2"/>
        <scheme val="minor"/>
      </rPr>
      <t xml:space="preserve"> except leasing, matched 25% cash or in-kind match, Must be matched on Annual Basis, MOU before Grant can be executed</t>
    </r>
  </si>
  <si>
    <t>NO LEASING, MOU before grant can be executed</t>
  </si>
  <si>
    <t>LOCCS Invoice - invoices showing portion of in-kind</t>
  </si>
  <si>
    <r>
      <rPr>
        <b/>
        <sz val="11"/>
        <color theme="1"/>
        <rFont val="Calibri"/>
        <family val="2"/>
        <scheme val="minor"/>
      </rPr>
      <t>Cash Match</t>
    </r>
    <r>
      <rPr>
        <sz val="11"/>
        <color theme="1"/>
        <rFont val="Calibri"/>
        <family val="2"/>
        <scheme val="minor"/>
      </rPr>
      <t xml:space="preserve"> - Only if the recipient or subrecipient can demonstrate that a  Payment of Funds was made to cover the costs of CoC Program eligible activities during the grant term</t>
    </r>
  </si>
  <si>
    <r>
      <rPr>
        <b/>
        <sz val="11"/>
        <color theme="1"/>
        <rFont val="Calibri"/>
        <family val="2"/>
        <scheme val="minor"/>
      </rPr>
      <t xml:space="preserve">Eligible Sources </t>
    </r>
    <r>
      <rPr>
        <sz val="11"/>
        <color theme="1"/>
        <rFont val="Calibri"/>
        <family val="2"/>
        <scheme val="minor"/>
      </rPr>
      <t xml:space="preserve">-1. grants from private, local, state, federal Sources (if not statutorily prohibited by sources), 2.Cash resources, Revenues from fundraising efforts organized by the recipient or subrecipient, 3 Recipients or subrecipient staff working on grant eligible activities who are not paid from the CoC program grant but are paid from other agency sources. </t>
    </r>
    <r>
      <rPr>
        <b/>
        <sz val="11"/>
        <color theme="1"/>
        <rFont val="Calibri"/>
        <family val="2"/>
        <scheme val="minor"/>
      </rPr>
      <t>Other CoC funding cannot be used for Match for another CoC funding</t>
    </r>
  </si>
  <si>
    <t xml:space="preserve">When the source is cash, written documentation should be provided on the source agency's letterhead, signed, and dated by an authorized representative, and, at a minimum, should include the following: 1. Amount of cash to be provided to the recipient for the project 2. Specific date the cash will be made available, 3. The actual grant and fiscal year to which the cash match will be contributed 4. Time period during which funding will be available 5. Allowable activities to be funded by the cash match  </t>
  </si>
  <si>
    <t>Prior to Grant agreement Execution</t>
  </si>
  <si>
    <t>Since FY 2015, grant recipients may use program income as match.</t>
  </si>
  <si>
    <r>
      <rPr>
        <b/>
        <sz val="11"/>
        <color theme="1"/>
        <rFont val="Calibri"/>
        <family val="2"/>
        <scheme val="minor"/>
      </rPr>
      <t>In-Kind Match</t>
    </r>
    <r>
      <rPr>
        <sz val="11"/>
        <color theme="1"/>
        <rFont val="Calibri"/>
        <family val="2"/>
        <scheme val="minor"/>
      </rPr>
      <t xml:space="preserve"> - In-kind match is the value of any real property, equipment, goods, or services contributed to a CoC Program grant that would have been an eligible CoC Program activity if the recipient or subrecipient paid for them directly with CoC Program funds. In-kind match can be donations provided directly by the recipient, subrecipient, or third party.                                                                        Services provided by individuals must be valued at rates consistent with those ordinarily paid for similar work in the recipient’s/subrecipient’s organization. If the recipient/subrecipient does not have employees performing similar work, the rates must be consistent with those ordinarily paid by other employers for similar work in the same labor market. Therefore, recipients/subrecipients must document standardized local rates for specific types of services as a basis for match commitments. Common in-kind services include outpatient mental health visits, medications, alcohol and substance abuse therapeutic sessions, and employment training/day programs.</t>
    </r>
  </si>
  <si>
    <r>
      <t>To count in-kind sources as match, the recipient or subrecipient must document that the in-kind donation was provided, record the value of the donation, and ensure that it was used to match CoC Program eligible activities If in-kind services are included as a match,</t>
    </r>
    <r>
      <rPr>
        <b/>
        <sz val="11"/>
        <color rgb="FF333333"/>
        <rFont val="Calibri"/>
        <family val="2"/>
        <scheme val="minor"/>
      </rPr>
      <t xml:space="preserve"> a Memorandum of Understanding is required.</t>
    </r>
    <r>
      <rPr>
        <sz val="11"/>
        <color rgb="FF333333"/>
        <rFont val="Calibri"/>
        <family val="2"/>
        <scheme val="minor"/>
      </rPr>
      <t xml:space="preserve">                                   </t>
    </r>
    <r>
      <rPr>
        <b/>
        <sz val="11"/>
        <color rgb="FF333333"/>
        <rFont val="Calibri"/>
        <family val="2"/>
        <scheme val="minor"/>
      </rPr>
      <t xml:space="preserve"> Examples of ineligible sources of match</t>
    </r>
    <r>
      <rPr>
        <sz val="11"/>
        <color rgb="FF333333"/>
        <rFont val="Calibri"/>
        <family val="2"/>
        <scheme val="minor"/>
      </rPr>
      <t xml:space="preserve">: </t>
    </r>
    <r>
      <rPr>
        <b/>
        <sz val="11"/>
        <color rgb="FF333333"/>
        <rFont val="Calibri"/>
        <family val="2"/>
        <scheme val="minor"/>
      </rPr>
      <t>1.</t>
    </r>
    <r>
      <rPr>
        <sz val="11"/>
        <color rgb="FF333333"/>
        <rFont val="Calibri"/>
        <family val="2"/>
        <scheme val="minor"/>
      </rPr>
      <t xml:space="preserve"> Mainstream benefits paid directly to program participants Coc Program funds</t>
    </r>
    <r>
      <rPr>
        <b/>
        <sz val="11"/>
        <color rgb="FF333333"/>
        <rFont val="Calibri"/>
        <family val="2"/>
        <scheme val="minor"/>
      </rPr>
      <t xml:space="preserve"> 2. </t>
    </r>
    <r>
      <rPr>
        <sz val="11"/>
        <color rgb="FF333333"/>
        <rFont val="Calibri"/>
        <family val="2"/>
        <scheme val="minor"/>
      </rPr>
      <t>Match funds already designated for another project</t>
    </r>
    <r>
      <rPr>
        <b/>
        <sz val="11"/>
        <color rgb="FF333333"/>
        <rFont val="Calibri"/>
        <family val="2"/>
        <scheme val="minor"/>
      </rPr>
      <t xml:space="preserve"> 3.</t>
    </r>
    <r>
      <rPr>
        <sz val="11"/>
        <color rgb="FF333333"/>
        <rFont val="Calibri"/>
        <family val="2"/>
        <scheme val="minor"/>
      </rPr>
      <t xml:space="preserve">Program participant savings (belong to participant, not program) </t>
    </r>
    <r>
      <rPr>
        <b/>
        <sz val="11"/>
        <color rgb="FF333333"/>
        <rFont val="Calibri"/>
        <family val="2"/>
        <scheme val="minor"/>
      </rPr>
      <t xml:space="preserve">4. </t>
    </r>
    <r>
      <rPr>
        <sz val="11"/>
        <color rgb="FF333333"/>
        <rFont val="Calibri"/>
        <family val="2"/>
        <scheme val="minor"/>
      </rPr>
      <t xml:space="preserve">Funds from other sources that are spent on ineligible CoC activities
</t>
    </r>
    <r>
      <rPr>
        <b/>
        <sz val="11"/>
        <color rgb="FF333333"/>
        <rFont val="Calibri"/>
        <family val="2"/>
        <scheme val="minor"/>
      </rPr>
      <t>In-kind match must directly contribute to the project. Examples of ineligible in-kind match include:</t>
    </r>
    <r>
      <rPr>
        <sz val="11"/>
        <color rgb="FF333333"/>
        <rFont val="Calibri"/>
        <family val="2"/>
        <scheme val="minor"/>
      </rPr>
      <t xml:space="preserve">  </t>
    </r>
    <r>
      <rPr>
        <b/>
        <sz val="11"/>
        <color rgb="FF333333"/>
        <rFont val="Calibri"/>
        <family val="2"/>
        <scheme val="minor"/>
      </rPr>
      <t xml:space="preserve">1. </t>
    </r>
    <r>
      <rPr>
        <sz val="11"/>
        <color rgb="FF333333"/>
        <rFont val="Calibri"/>
        <family val="2"/>
        <scheme val="minor"/>
      </rPr>
      <t xml:space="preserve">Routine volunteer contributions that would occur whether or not your project existed (e.g., ongoing volunteer gardeners that visit agency weekly) </t>
    </r>
    <r>
      <rPr>
        <b/>
        <sz val="11"/>
        <color rgb="FF333333"/>
        <rFont val="Calibri"/>
        <family val="2"/>
        <scheme val="minor"/>
      </rPr>
      <t xml:space="preserve">2. </t>
    </r>
    <r>
      <rPr>
        <sz val="11"/>
        <color rgb="FF333333"/>
        <rFont val="Calibri"/>
        <family val="2"/>
        <scheme val="minor"/>
      </rPr>
      <t>Routine operations and activities of program partners (e.g., volunteer contributions for a food pantry that does not provide food for the CoC funded project)</t>
    </r>
    <r>
      <rPr>
        <b/>
        <sz val="11"/>
        <color rgb="FF333333"/>
        <rFont val="Calibri"/>
        <family val="2"/>
        <scheme val="minor"/>
      </rPr>
      <t xml:space="preserve"> 3</t>
    </r>
    <r>
      <rPr>
        <sz val="11"/>
        <color rgb="FF333333"/>
        <rFont val="Calibri"/>
        <family val="2"/>
        <scheme val="minor"/>
      </rPr>
      <t xml:space="preserve">. “Potential” or “estimated” services and donations. The in-kind donation must have been made.
</t>
    </r>
    <r>
      <rPr>
        <b/>
        <sz val="11"/>
        <color rgb="FF333333"/>
        <rFont val="Calibri"/>
        <family val="2"/>
        <scheme val="minor"/>
      </rPr>
      <t>4</t>
    </r>
    <r>
      <rPr>
        <sz val="11"/>
        <color rgb="FF333333"/>
        <rFont val="Calibri"/>
        <family val="2"/>
        <scheme val="minor"/>
      </rPr>
      <t>.Services that would otherwise not be eligible costs with CoC program funds such as bed linens or furniture that would become the property of the program participant.
Services funded by funds that are disallowed from being used as match.</t>
    </r>
  </si>
  <si>
    <r>
      <rPr>
        <b/>
        <sz val="11"/>
        <color rgb="FF333333"/>
        <rFont val="Calibri"/>
        <family val="2"/>
        <scheme val="minor"/>
      </rPr>
      <t>A.Written documentation of the donation of in-kind goods and/or equipment</t>
    </r>
    <r>
      <rPr>
        <sz val="11"/>
        <color rgb="FF333333"/>
        <rFont val="Calibri"/>
        <family val="2"/>
        <scheme val="minor"/>
      </rPr>
      <t xml:space="preserve"> must be provided on the source agency's letterhead, signed, and dated by an authorized representative of the source agency, and must, at a minimum, include the following: 1. Value of donated goods to be provided to the recipient for the project 2. Specific date the goods will be made available 3. The actual grant and fiscal year to which the match will be contributed 4. Time period during which the donation will be available5. Allowable activities to be provided by the donation 6. Value of commitments of land, buildings, and equipment – the value of these items is one-time only and cannot be claimed by more than one project or by the same project in another year.   </t>
    </r>
    <r>
      <rPr>
        <b/>
        <sz val="11"/>
        <color rgb="FF333333"/>
        <rFont val="Calibri"/>
        <family val="2"/>
        <scheme val="minor"/>
      </rPr>
      <t>B. Documentation of in-kind service match requires a different approach than documentation of in-kind goods and equipment. The recipient/subrecipient must enter into a formal memorandum of understanding (MOU) with the agency providing the in-kind service(s) and must establish a system to document the actual value of services provided during the term of the grant.</t>
    </r>
    <r>
      <rPr>
        <sz val="11"/>
        <color rgb="FF333333"/>
        <rFont val="Calibri"/>
        <family val="2"/>
        <scheme val="minor"/>
      </rPr>
      <t xml:space="preserve"> A recipient or subrecipient may use a letter from the partner agency to document the commitment to provide the in-kind service in advance of executing a formal MOU, for instance, if the recipient/subrecipient opts to wait to execute an MOU upon receipt of notification of award from HUD. The MOU may be between a recipient or a subrecipient and another agency, but the terms must be described in the MOU.</t>
    </r>
  </si>
  <si>
    <t>Recipients/subrecipients should periodically check with providers of in-kind match, not only to ensure that they are providing adequate documentation, but also to determine if: 1. Their fee structure and/or standardized pricing has changed; and/or 2. The type(s) of services provided to program participants has changed.</t>
  </si>
  <si>
    <t>Interim Rule:</t>
  </si>
  <si>
    <r>
      <rPr>
        <b/>
        <sz val="14"/>
        <color theme="1"/>
        <rFont val="Calibri"/>
        <family val="2"/>
        <scheme val="minor"/>
      </rPr>
      <t>§ 578.105 Grant and project changes.</t>
    </r>
    <r>
      <rPr>
        <sz val="14"/>
        <color theme="1"/>
        <rFont val="Calibri"/>
        <family val="2"/>
        <scheme val="minor"/>
      </rPr>
      <t xml:space="preserve"> (a) For Unified Funding Agencies and Continuums having only one recipient. (1) The recipient may not make any significant changes without prior HUD approval, evidenced by a grant amendment signed by HUD and the recipient. Significant grant changes include a change of recipient, a shift in a single year of more than 10 percent of the total amount awarded under the grant for one approved eligible activity category to another activity and a permanent change in the subpopulation served by any one project funded under the grant, as well as a permanent proposed reduction in the total number of units funded under the grant. (2) Approval of substitution of the recipient is contingent on the new recipient meeting the capacity criteria in the NOFA under which the grant was awarded, or the most recent NOFA. Approval of shifting funds between activities and changing subpopulations is contingent on the change being necessary to better serve eligible persons within the geographic area and ensuring that the priorities established under the NOFA in which the grant was originally awarded, or the most recent NOFA, are met. </t>
    </r>
    <r>
      <rPr>
        <b/>
        <sz val="14"/>
        <color theme="1"/>
        <rFont val="Calibri"/>
        <family val="2"/>
        <scheme val="minor"/>
      </rPr>
      <t>(b) For Continuums having more than one recipient. (1) The recipients or subrecipients may not make any significant changes to a project without prior HUD approval, evidenced by a grant amendment signed by HUD and the recipient. Significant changes include a change of recipient, a change of project site, additions or deletions in the types of eligible activities approved for a project, a shift of more than 10 percent from one approved eligible activity to another, a reduction in the number of units, and a change in the subpopulation served. (2) Approval of substitution of the recipient is contingent on the new recipient meeting the capacity criteria in the NOFA under which the grant was awarded, or the most recent NOFA. Approval of shifting funds between activities and changing subpopulations is contingent on the change being necessary to better serve eligible persons within the geographic area and ensuring that the priorities established under the NOFA in which the grant was originally awarded, or the most recent NOFA, are met. (c) Documentation of changes not requiring a grant amendment. Any other changes to an approved grant or project must be fully documented in the recipient’s or subrecipient’s records</t>
    </r>
  </si>
  <si>
    <t>Change in Component Type:</t>
  </si>
  <si>
    <t>It is possible for a YHDP grant to request a change in component type. You can submit a change for a significant amendment to request the change. Please include:</t>
  </si>
  <si>
    <t>The component change requested, e.g. TH-RRH to RRH</t>
  </si>
  <si>
    <t>Any Associated budget changes</t>
  </si>
  <si>
    <t>CFR-2024-title2-vol1-sec200-308.pdf (govinfo.gov)</t>
  </si>
  <si>
    <t>SEE LINKS FOR ALL DETAILS</t>
  </si>
  <si>
    <t>2 CFR 200.309 | Search Results | Govinfo</t>
  </si>
  <si>
    <t>1 time Extension up to 12 months unless following conditions apply(must be within the same calendar year)</t>
  </si>
  <si>
    <t>(i) The terms and conditions of the Federal award prohibit the extension. (ii) The extension requires additional Federal funds. (iii) The extension involves any change in the approved objectives or scope of the project. (3) Carry forward unobligated bal_x0002_ances to subsequent budget periods. (4) For Federal awards that support research, unless the Federal awarding agency provides otherwise in the Fed_x0002_eral award or in the Federal awarding agency’s regulations, the prior ap_x0002_proval requirements described in this paragraph (e) are automatically waived (i.e., recipients need not obtain such prior approvals) unless one of the con_x0002_ditions included in paragraph (e)(2) of this section applies</t>
  </si>
  <si>
    <t>If a Federal awarding agency or pass_x0002_through entity approves an extension, or if a recipient extends under §200.308(e)(2), the Period of Performance will be amended to end at the completion of the extension. If a termination occurs, the Period of Perform_x0002_ance will be amended to end upon the effective date of termination. If a re_x0002_newal award is issued, a distinct Period of Performance will begin</t>
  </si>
  <si>
    <t>EXAMPLE</t>
  </si>
  <si>
    <t>The maximum extension is to the end of the calendar year in which the grant was scheduled to end. For example, if a grant ends on 1/1/2026, you could request to extend as far as 12/31/2026, provided there is adequate reasoning and the grant is able to sustain the project as awarded.</t>
  </si>
  <si>
    <t>Vacancies:</t>
  </si>
  <si>
    <t>For any unit assisted with rental assistance, please refer to 24 CFR 578.51(i). This states that if a unit is vacated before the end of the lease, assistance for the unit can continue a maximum of 30 days from the end of the month in which the unit was vacated. Brief periods of stay institutions, not to exceed 90 days, are not considered vacancies. However, if a person has been exited from the project, they are no longer an eligible participant and thus the unit would be vacant. In summary, if a program participant was terminated, the subrecipient can bill for up to 30 days from the end of the month in which the unit was vacated.</t>
  </si>
  <si>
    <t>Link to IRS W-9</t>
  </si>
  <si>
    <t>Form W-9 (Rev. March 2024) (irs.gov)</t>
  </si>
  <si>
    <t>Subrecipient Organization:</t>
  </si>
  <si>
    <t>Yes</t>
  </si>
  <si>
    <t>Grant Number:</t>
  </si>
  <si>
    <t>No</t>
  </si>
  <si>
    <t>No.</t>
  </si>
  <si>
    <t>First Name</t>
  </si>
  <si>
    <t>Last Name</t>
  </si>
  <si>
    <t>Job Title</t>
  </si>
  <si>
    <t>Email address</t>
  </si>
  <si>
    <t>Fiscal Related duties?</t>
  </si>
  <si>
    <t>Program Related Duties</t>
  </si>
  <si>
    <t>Fiscal Role (if applicable)</t>
  </si>
  <si>
    <t>Non-Fiscal  Role (if Applicable)</t>
  </si>
  <si>
    <t>Time Spent on Project</t>
  </si>
  <si>
    <t>N/A</t>
  </si>
  <si>
    <t>Creates/Process</t>
  </si>
  <si>
    <t>Reviews</t>
  </si>
  <si>
    <t>Authorized Approver</t>
  </si>
  <si>
    <t>Submits to CoC</t>
  </si>
  <si>
    <t>Administration</t>
  </si>
  <si>
    <t>Adminstration Support</t>
  </si>
  <si>
    <t>Case Management</t>
  </si>
  <si>
    <t>Case Management Support</t>
  </si>
  <si>
    <t>Maintenance/Facilities</t>
  </si>
  <si>
    <t>Fiscal related duties?</t>
  </si>
  <si>
    <t>Program related duties?</t>
  </si>
  <si>
    <t>% Time Spent on Project</t>
  </si>
  <si>
    <t>PROJECT’S AGENCY LETTER HEADER</t>
  </si>
  <si>
    <t>Attn: Business Manager</t>
  </si>
  <si>
    <t>Three County Continuum of Care</t>
  </si>
  <si>
    <t>Community Action Pioneer Valley</t>
  </si>
  <si>
    <t>393 Main Street, Greenfield, MA 01301</t>
  </si>
  <si>
    <r>
      <t xml:space="preserve">RE: </t>
    </r>
    <r>
      <rPr>
        <b/>
        <sz val="12"/>
        <color theme="1"/>
        <rFont val="Calibri"/>
        <family val="2"/>
        <scheme val="minor"/>
      </rPr>
      <t>(</t>
    </r>
    <r>
      <rPr>
        <b/>
        <sz val="12"/>
        <color rgb="FF000000"/>
        <rFont val="Calibri"/>
        <family val="2"/>
        <scheme val="minor"/>
      </rPr>
      <t>PERFORMANCE PERIOD)</t>
    </r>
    <r>
      <rPr>
        <sz val="12"/>
        <color rgb="FF000000"/>
        <rFont val="Calibri"/>
        <family val="2"/>
        <scheme val="minor"/>
      </rPr>
      <t xml:space="preserve"> </t>
    </r>
    <r>
      <rPr>
        <b/>
        <sz val="12"/>
        <color theme="1"/>
        <rFont val="Calibri"/>
        <family val="2"/>
        <scheme val="minor"/>
      </rPr>
      <t>Expense Reimbursement Request</t>
    </r>
  </si>
  <si>
    <r>
      <t xml:space="preserve">Sub recipient: </t>
    </r>
    <r>
      <rPr>
        <b/>
        <sz val="12"/>
        <color rgb="FF000000"/>
        <rFont val="Calibri"/>
        <family val="2"/>
        <scheme val="minor"/>
      </rPr>
      <t>(AGENCY NAME)</t>
    </r>
    <r>
      <rPr>
        <sz val="12"/>
        <color theme="1"/>
        <rFont val="Calibri"/>
        <family val="2"/>
        <scheme val="minor"/>
      </rPr>
      <t xml:space="preserve"> </t>
    </r>
  </si>
  <si>
    <r>
      <t xml:space="preserve">Project: </t>
    </r>
    <r>
      <rPr>
        <b/>
        <sz val="12"/>
        <color rgb="FF000000"/>
        <rFont val="Calibri"/>
        <family val="2"/>
        <scheme val="minor"/>
      </rPr>
      <t>(NAME OF COC-FUNDED PROJECT)</t>
    </r>
  </si>
  <si>
    <r>
      <t xml:space="preserve">Grant No.: </t>
    </r>
    <r>
      <rPr>
        <b/>
        <sz val="12"/>
        <color rgb="FF000000"/>
        <rFont val="Calibri"/>
        <family val="2"/>
        <scheme val="minor"/>
      </rPr>
      <t>(YOUR GRANT # STARTING WITH MA-)</t>
    </r>
  </si>
  <si>
    <r>
      <t xml:space="preserve">Performance Period: </t>
    </r>
    <r>
      <rPr>
        <b/>
        <sz val="12"/>
        <color rgb="FF000000"/>
        <rFont val="Calibri"/>
        <family val="2"/>
        <scheme val="minor"/>
      </rPr>
      <t>(PERIOD YOU ARE REQUESTING REIMBURSEMENT FOR)</t>
    </r>
  </si>
  <si>
    <r>
      <t xml:space="preserve">Total Amount Requested: </t>
    </r>
    <r>
      <rPr>
        <b/>
        <sz val="12"/>
        <color rgb="FF000000"/>
        <rFont val="Calibri"/>
        <family val="2"/>
        <scheme val="minor"/>
      </rPr>
      <t>(TOTAL EXPENSE REQUEST AMOUNT)</t>
    </r>
  </si>
  <si>
    <t>Dear Business Manager</t>
  </si>
  <si>
    <t xml:space="preserve">This letter is to confirm that I have reviewed and approved as accurate the attached Expense Reimbursement Request for the period and project specified above. </t>
  </si>
  <si>
    <t xml:space="preserve">Sincerely, </t>
  </si>
  <si>
    <r>
      <t>(Signature</t>
    </r>
    <r>
      <rPr>
        <b/>
        <i/>
        <sz val="12"/>
        <color theme="1"/>
        <rFont val="Calibri"/>
        <family val="2"/>
        <scheme val="minor"/>
      </rPr>
      <t>)</t>
    </r>
  </si>
  <si>
    <t>(FISCAL CONTACT NAME)</t>
  </si>
  <si>
    <r>
      <t>(</t>
    </r>
    <r>
      <rPr>
        <b/>
        <sz val="12"/>
        <color rgb="FF000000"/>
        <rFont val="Calibri"/>
        <family val="2"/>
        <scheme val="minor"/>
      </rPr>
      <t>TITLE)</t>
    </r>
  </si>
  <si>
    <t>LOCCS/VRS</t>
  </si>
  <si>
    <t xml:space="preserve">U.S. Department of Housing </t>
  </si>
  <si>
    <t>OMB Approval No. 2535-0102 (exp. 10/31/96)</t>
  </si>
  <si>
    <r>
      <t xml:space="preserve">SNAPS </t>
    </r>
    <r>
      <rPr>
        <sz val="10"/>
        <color theme="1"/>
        <rFont val="Calibri"/>
        <family val="2"/>
        <scheme val="minor"/>
      </rPr>
      <t>Special Needs Assistance Program</t>
    </r>
  </si>
  <si>
    <t>and Urban Development</t>
  </si>
  <si>
    <t>Request Voucher for Grant Payment</t>
  </si>
  <si>
    <t>Office of Community Planning and Development</t>
  </si>
  <si>
    <t>Public reporting burden for this collection of information is estimated to average 0.25 hours per response, including time for reviewing instructions, searching existing</t>
  </si>
  <si>
    <t>data sources, gathering and maintaining the data needed, and completing and reviewing the collection of information.  Send comments regarding this burden estimate</t>
  </si>
  <si>
    <t>or any other aspect of this collection information, including suggestiond for reducing this burden, to the Reports Management Officer, Office of Information Policies</t>
  </si>
  <si>
    <t>and Systems, US Department of Housing and Urban Development, Washington, D.C. 20410-3600 and to the Office of Management and Budget, Paperwork</t>
  </si>
  <si>
    <t xml:space="preserve"> Reduction Project (2535-0102) Washington, D.C. 20503.  Do not send this completed for to either of the above addresses.</t>
  </si>
  <si>
    <t>CFDA #: 14.267</t>
  </si>
  <si>
    <t>1.</t>
  </si>
  <si>
    <t>Voucher Number:</t>
  </si>
  <si>
    <t>2. LOCCS Prgm Area:</t>
  </si>
  <si>
    <t>3. Period covered by this request: (dates)</t>
  </si>
  <si>
    <t>4. Type of Disbursement</t>
  </si>
  <si>
    <t>SNAP HPAC IHP</t>
  </si>
  <si>
    <t xml:space="preserve">    Partial</t>
  </si>
  <si>
    <t xml:space="preserve">     Final</t>
  </si>
  <si>
    <t>AUTO POPULATED FROM INVOICE</t>
  </si>
  <si>
    <t>5.</t>
  </si>
  <si>
    <t>Voice Response No. (5 digits, hyphen, 5 more):</t>
  </si>
  <si>
    <t>6. Grantee Organization Name:                                                                 Community Action Pioneer Valley</t>
  </si>
  <si>
    <t>8.</t>
  </si>
  <si>
    <t>Grant No:</t>
  </si>
  <si>
    <t>6a. Grantee Organization TIN: 04-2741009</t>
  </si>
  <si>
    <t>9.</t>
  </si>
  <si>
    <t>Line Item no.</t>
  </si>
  <si>
    <t xml:space="preserve">     Type of Funds Requested</t>
  </si>
  <si>
    <t>Amount: (round to nearest dollar)</t>
  </si>
  <si>
    <t>Substanital Rehabilitation</t>
  </si>
  <si>
    <t>Moderate Rehabilitation</t>
  </si>
  <si>
    <t>Operating Cost</t>
  </si>
  <si>
    <t>Supportive Services</t>
  </si>
  <si>
    <t>Administrative Cost</t>
  </si>
  <si>
    <t>Child Care</t>
  </si>
  <si>
    <t>Employment Assistance</t>
  </si>
  <si>
    <t>Relocation</t>
  </si>
  <si>
    <t>Leasing</t>
  </si>
  <si>
    <t>Repair and Maintenance</t>
  </si>
  <si>
    <t>Prevention (RH)</t>
  </si>
  <si>
    <t>Capacity Building (RH)</t>
  </si>
  <si>
    <r>
      <t xml:space="preserve">Other:   </t>
    </r>
    <r>
      <rPr>
        <sz val="12"/>
        <color theme="1"/>
        <rFont val="Calibri"/>
        <family val="2"/>
        <scheme val="minor"/>
      </rPr>
      <t>1051 HMIS</t>
    </r>
  </si>
  <si>
    <t>10.</t>
  </si>
  <si>
    <t>Voucher Total:</t>
  </si>
  <si>
    <t>I hereby certify that all the information provided in the accompanienment herewith, is true and accurate.</t>
  </si>
  <si>
    <t>Warning: HUD will prosecute false claims and statements. Conviction may result in criminal and/or civil penalties. (18 UCC 1001, 1010, 1012; 31 usc 3279,3802)</t>
  </si>
  <si>
    <t>Name and Phone Number (incl area code) of the Authorized Person who called SNAPs System VRS: Mary Ellen Dearstyne 413-296-4536; ext.121</t>
  </si>
  <si>
    <t>12. Signature:</t>
  </si>
  <si>
    <t>13. Date of Request:</t>
  </si>
  <si>
    <t xml:space="preserve">Privacy Statement:  Public Law 97-255, Financial Integrity Act, 31 U.S.C. 3512, authorizes the Department of Housing and Urban Development (HUD) </t>
  </si>
  <si>
    <t xml:space="preserve">to collect all the information (except the Social Security Number (SSN)) which will be used by HUD to protect disbursement data from fraudulent actions. </t>
  </si>
  <si>
    <t xml:space="preserve">The Housing and Community Development Act of 1987, 42 U.S.C. 3543, authorizes HUD to collect the SSN. The data are used to ensure that individuals </t>
  </si>
  <si>
    <t xml:space="preserve">who no longer require access to Line of Credit Control System (LOCCS) have their access capability promptly deleted. Provision of the SSN is mandatory. </t>
  </si>
  <si>
    <t xml:space="preserve">HUD uses it as a unique identifier for safeguarding LOCCS from unauthorized access. Failure to provide the information requested may delay the processing </t>
  </si>
  <si>
    <t xml:space="preserve">of your approval for access to LOCCS.  This information will not be otherwise disclosed or released outside of HUD, except as permitted or required by law. </t>
  </si>
  <si>
    <t>Invoice for Services Rendered</t>
  </si>
  <si>
    <t>Subrecipient:</t>
  </si>
  <si>
    <t>Contract Date:</t>
  </si>
  <si>
    <t>AUTO POPULATES LOCCS</t>
  </si>
  <si>
    <t>Project:</t>
  </si>
  <si>
    <t>Total Awarded Budget per GIW:</t>
  </si>
  <si>
    <t>Grant No.:</t>
  </si>
  <si>
    <t>Performance Period:</t>
  </si>
  <si>
    <t xml:space="preserve">CFDA #: </t>
  </si>
  <si>
    <t xml:space="preserve">Previous </t>
  </si>
  <si>
    <t>Amount</t>
  </si>
  <si>
    <t>Total Requests</t>
  </si>
  <si>
    <t xml:space="preserve">Total Balance </t>
  </si>
  <si>
    <t>Budgeted</t>
  </si>
  <si>
    <t>Requests</t>
  </si>
  <si>
    <t>this Request</t>
  </si>
  <si>
    <t>to Date</t>
  </si>
  <si>
    <t>Remaining</t>
  </si>
  <si>
    <t>Leasing - 1100</t>
  </si>
  <si>
    <t>leased units</t>
  </si>
  <si>
    <t>Subtotal</t>
  </si>
  <si>
    <t xml:space="preserve"> </t>
  </si>
  <si>
    <t>Rental Assistance- 1040</t>
  </si>
  <si>
    <t>Rental assistance</t>
  </si>
  <si>
    <t>Supportive Services - 1050</t>
  </si>
  <si>
    <t>Food</t>
  </si>
  <si>
    <t>Transportation</t>
  </si>
  <si>
    <t>Operating Costs - 1030</t>
  </si>
  <si>
    <t>Maintenance</t>
  </si>
  <si>
    <t>Building Security</t>
  </si>
  <si>
    <t>Electricity, Gas &amp; Water</t>
  </si>
  <si>
    <t xml:space="preserve">Insurance&amp; Prop. Tax </t>
  </si>
  <si>
    <t>Other</t>
  </si>
  <si>
    <t>HMIS - 1051</t>
  </si>
  <si>
    <t>Personnel</t>
  </si>
  <si>
    <t>Administrative 1060</t>
  </si>
  <si>
    <t>Total Request to Subrecipient</t>
  </si>
  <si>
    <t>Administrative Fee to CA 1060</t>
  </si>
  <si>
    <t>Total Request to HUD</t>
  </si>
  <si>
    <t>Three County CoC- CERTIFIED RENT ROLL</t>
  </si>
  <si>
    <t>Project/Program Name:_____________________________________</t>
  </si>
  <si>
    <t>Subrecipient Name: _____________________________________</t>
  </si>
  <si>
    <t>Address: ______________________________________</t>
  </si>
  <si>
    <t>Reporting Period: _________________________</t>
  </si>
  <si>
    <t>Unit Address</t>
  </si>
  <si>
    <t>Tenant Name &amp; Status Info</t>
  </si>
  <si>
    <t>Rent Reasonableness &amp; FMR</t>
  </si>
  <si>
    <t>Tenant Income and Monthly Rent Calculations</t>
  </si>
  <si>
    <t xml:space="preserve">Utilities </t>
  </si>
  <si>
    <t xml:space="preserve">Actual Tenant Rent Collected </t>
  </si>
  <si>
    <t>No. of Bedrooms</t>
  </si>
  <si>
    <t>Tenant Name (if vacant, write "VAC")</t>
  </si>
  <si>
    <t>Entry Date</t>
  </si>
  <si>
    <t>Lease Expiration</t>
  </si>
  <si>
    <t>Rent Reasonable-ness (if rental assistance)</t>
  </si>
  <si>
    <t>FMR (2026)</t>
  </si>
  <si>
    <t>Monthly Gross Household Income</t>
  </si>
  <si>
    <t>% Tenant Gross Income</t>
  </si>
  <si>
    <t>Calculated Tenant Rent Portion</t>
  </si>
  <si>
    <t>Calculated Subsidy/ Agency Payment</t>
  </si>
  <si>
    <t>Security Deposit / Last Months Rent</t>
  </si>
  <si>
    <r>
      <t>Total Rent Due to Landlord</t>
    </r>
    <r>
      <rPr>
        <sz val="9"/>
        <rFont val="Arial"/>
        <family val="2"/>
      </rPr>
      <t xml:space="preserve"> (Tenant Portion + Subsidy)</t>
    </r>
  </si>
  <si>
    <t>Utilities tenant/ agency responsible for;  N/A if included in the rent</t>
  </si>
  <si>
    <t xml:space="preserve">Utility Allowance </t>
  </si>
  <si>
    <r>
      <t>Actual Tenant Portion Recieved</t>
    </r>
    <r>
      <rPr>
        <sz val="9"/>
        <rFont val="Arial"/>
        <family val="2"/>
      </rPr>
      <t xml:space="preserve"> (Current Month)</t>
    </r>
  </si>
  <si>
    <t>Date Tenant Portion Received</t>
  </si>
  <si>
    <r>
      <t xml:space="preserve">Actual Agency Subsidy </t>
    </r>
    <r>
      <rPr>
        <sz val="9"/>
        <rFont val="Arial"/>
        <family val="2"/>
      </rPr>
      <t>(Total Rent Due - Tenant Portion Received)</t>
    </r>
  </si>
  <si>
    <t>Client Portion Due YTD</t>
  </si>
  <si>
    <t>Client Portion Received YTD</t>
  </si>
  <si>
    <t>Client Balance Due YTD</t>
  </si>
  <si>
    <t xml:space="preserve">I hereby certify that the information contained in the Certified </t>
  </si>
  <si>
    <t>Rent Roll is consistent with and meets the requirements of</t>
  </si>
  <si>
    <t>*Rent Roll can be adjusted if project is requesting reimbursement for full contract rent (with leasing funds only)</t>
  </si>
  <si>
    <t>the HUD Continuum of Care program requirements</t>
  </si>
  <si>
    <t>Name</t>
  </si>
  <si>
    <t>Signature</t>
  </si>
  <si>
    <t>Title</t>
  </si>
  <si>
    <t>Date</t>
  </si>
  <si>
    <t>MATCH SPENDING SUMMARY</t>
  </si>
  <si>
    <t xml:space="preserve">Month of: </t>
  </si>
  <si>
    <t>Contract Start Date:</t>
  </si>
  <si>
    <t>Total Award (Incl CAPV Admin):</t>
  </si>
  <si>
    <t>Min. Match Req (25% less leasing):</t>
  </si>
  <si>
    <t>&lt;-- Total Award MINUS Leasing, multiplied by 0.25</t>
  </si>
  <si>
    <t xml:space="preserve">Match Source 1: </t>
  </si>
  <si>
    <t xml:space="preserve">Match Source 2: </t>
  </si>
  <si>
    <t xml:space="preserve">Amt. Committed: </t>
  </si>
  <si>
    <t>Amount Committed</t>
  </si>
  <si>
    <t xml:space="preserve">Match Source &amp; Total Used </t>
  </si>
  <si>
    <t>Month(s)/Period</t>
  </si>
  <si>
    <t>Match Source</t>
  </si>
  <si>
    <t>Match Used in Period</t>
  </si>
  <si>
    <t>Remaining Match Committ.</t>
  </si>
  <si>
    <t>TOTAL MATCH SPENDING</t>
  </si>
  <si>
    <t xml:space="preserve">Minimum Match Required </t>
  </si>
  <si>
    <t>Remaining Match Required</t>
  </si>
  <si>
    <t>&lt;-- Minimum match MINUS Total Match Spending</t>
  </si>
  <si>
    <t>Payroll Match</t>
  </si>
  <si>
    <t>Staff</t>
  </si>
  <si>
    <t>Total Salary + Fringe</t>
  </si>
  <si>
    <t xml:space="preserve">Eligible Category </t>
  </si>
  <si>
    <t>CoC Match Expense</t>
  </si>
  <si>
    <t xml:space="preserve">Payroll Match Subtotal </t>
  </si>
  <si>
    <t>Other Match</t>
  </si>
  <si>
    <t>Vender</t>
  </si>
  <si>
    <t>Total Expense</t>
  </si>
  <si>
    <t xml:space="preserve">Other Match Subtotal </t>
  </si>
  <si>
    <t>TOTAL MATCH THIS PERIOD</t>
  </si>
  <si>
    <t>&lt;-- Payroll Match + Other Match</t>
  </si>
  <si>
    <t>On Letter Head of Project</t>
  </si>
  <si>
    <t>DOCUMENTATION OF CASH MATCH</t>
  </si>
  <si>
    <t>Information regarding the cash match to be provided by &lt;&gt; is in the chart below.</t>
  </si>
  <si>
    <t>Date: &lt;&gt;</t>
  </si>
  <si>
    <t>Grant Number: &lt;&gt;</t>
  </si>
  <si>
    <t xml:space="preserve">Name of organization providing contribution:  &lt;&gt; </t>
  </si>
  <si>
    <t xml:space="preserve">Type of contribution: &lt;&gt; </t>
  </si>
  <si>
    <t>Numbers of clients to be served with the contribution: &lt;&gt;</t>
  </si>
  <si>
    <t>Value of the contribution per client: &lt;&gt;</t>
  </si>
  <si>
    <t>Total value of the contribution: &lt;&gt;</t>
  </si>
  <si>
    <t>Name of project:  &lt;&gt;</t>
  </si>
  <si>
    <t>Name of project sponsor: &lt;&gt;</t>
  </si>
  <si>
    <t xml:space="preserve">Date the contribution will be available: &lt;&gt; </t>
  </si>
  <si>
    <r>
      <t>Allowable Activities to be Funded:</t>
    </r>
    <r>
      <rPr>
        <sz val="12"/>
        <color theme="1"/>
        <rFont val="Times New Roman"/>
        <family val="1"/>
      </rPr>
      <t xml:space="preserve"> &lt;&gt;</t>
    </r>
  </si>
  <si>
    <r>
      <t xml:space="preserve">Name of person authorized to commit these resources: </t>
    </r>
    <r>
      <rPr>
        <sz val="12"/>
        <color theme="1"/>
        <rFont val="Times New Roman"/>
        <family val="1"/>
      </rPr>
      <t>&lt;&gt;</t>
    </r>
  </si>
  <si>
    <r>
      <t xml:space="preserve">Title of person authorized to commit these resources: </t>
    </r>
    <r>
      <rPr>
        <sz val="12"/>
        <color theme="1"/>
        <rFont val="Times New Roman"/>
        <family val="1"/>
      </rPr>
      <t>&lt;&gt;</t>
    </r>
  </si>
  <si>
    <t>Signature of person authorized to commit these resources: &lt;&gt;</t>
  </si>
  <si>
    <t>On letterhead of the Source agency</t>
  </si>
  <si>
    <t>DOCUMENTATION OF IN-KIND EQUIPMENT / GOODS MATCH</t>
  </si>
  <si>
    <t>Information regarding the in-kind equipment/goods match to be provided by &lt;&gt; is in the chart below.</t>
  </si>
  <si>
    <t>Grant Name: &lt;&gt;</t>
  </si>
  <si>
    <t>FY Match year: &lt;&gt;</t>
  </si>
  <si>
    <t>Type of contribution: (In-Kind Goods and/or Equipment) &lt;&gt;</t>
  </si>
  <si>
    <r>
      <t>Specific Goods/Equipment donated</t>
    </r>
    <r>
      <rPr>
        <sz val="12"/>
        <color theme="1"/>
        <rFont val="Times New Roman"/>
        <family val="1"/>
      </rPr>
      <t xml:space="preserve">: </t>
    </r>
    <r>
      <rPr>
        <b/>
        <sz val="12"/>
        <color theme="1"/>
        <rFont val="Times New Roman"/>
        <family val="1"/>
      </rPr>
      <t>&lt;&gt;</t>
    </r>
  </si>
  <si>
    <t>Value of donated goods/equipment (must be adjusted for age, condition and depreciation): &lt;&gt;</t>
  </si>
  <si>
    <t>Condition of goods/equipment to be donated (New, Used, Age): &lt;&gt;</t>
  </si>
  <si>
    <t xml:space="preserve">Name of source agency/organization providing contribution:  &lt;&gt; </t>
  </si>
  <si>
    <t xml:space="preserve">Date the goods/equipment will be made available: &lt;&gt; </t>
  </si>
  <si>
    <r>
      <t xml:space="preserve">(Source Agency) Name of person authorized to commit these equipment/goods: </t>
    </r>
    <r>
      <rPr>
        <sz val="12"/>
        <color theme="1"/>
        <rFont val="Times New Roman"/>
        <family val="1"/>
      </rPr>
      <t>&lt;&gt;</t>
    </r>
  </si>
  <si>
    <r>
      <t xml:space="preserve">(Source Agency) Title of person authorized to commit these equipment/goods: </t>
    </r>
    <r>
      <rPr>
        <sz val="12"/>
        <color theme="1"/>
        <rFont val="Times New Roman"/>
        <family val="1"/>
      </rPr>
      <t>&lt;&gt;</t>
    </r>
  </si>
  <si>
    <t>(Source Agency) Signature of person authorized to commit these equipment/goods: &lt;&gt;</t>
  </si>
  <si>
    <t>MOU with the partnering agency</t>
  </si>
  <si>
    <t>Memorandum of Understanding</t>
  </si>
  <si>
    <t>In-kind Match for Services</t>
  </si>
  <si>
    <t>Subrecipient Name&lt;&gt;</t>
  </si>
  <si>
    <t>Grant Start &amp; End Dates: &lt;&gt;</t>
  </si>
  <si>
    <t>This Memorandum of Agreement (MOU) is made &lt;&gt; day, of  &lt;&gt; (month, year), by and between &lt;&gt; (project name, address, town, state, zip code) and &lt;&gt; partnering agency (name, address, town, state, zip code).  The services provided by &lt;&gt;partner agency will assist in the effort to &lt;&gt; (services eligible under CoC to help end homelessness)</t>
  </si>
  <si>
    <r>
      <t xml:space="preserve">I. Background    </t>
    </r>
    <r>
      <rPr>
        <sz val="12"/>
        <color theme="1"/>
        <rFont val="Times New Roman"/>
        <family val="1"/>
      </rPr>
      <t>The &lt;&gt;partnering agency  (what they will do, who they have done it for and how they plan to help homelessness within the eligible services of HUD)</t>
    </r>
  </si>
  <si>
    <t>II.   Provider Agreement to Provide Services: Scope of Services &amp; Terms of Compensation&lt;&gt;</t>
  </si>
  <si>
    <t>*Specific services donated: &lt;&gt; (itemized and valued)</t>
  </si>
  <si>
    <t>*Who will be helped by these services: &lt;&gt;</t>
  </si>
  <si>
    <t>*Numbers of clients to be served with the contribution: &lt;&gt;</t>
  </si>
  <si>
    <t>*Value of the contribution per client: &lt;&gt;</t>
  </si>
  <si>
    <t>*Frequency of service: &lt;&gt;</t>
  </si>
  <si>
    <t>*Total Value of donated services: &lt;&gt;</t>
  </si>
  <si>
    <t>III. DURATION</t>
  </si>
  <si>
    <t xml:space="preserve">*Date the services will start and the date they will end: &lt;&gt; </t>
  </si>
  <si>
    <t>IV. HUD Allowable Services &lt;&gt; (list)</t>
  </si>
  <si>
    <t>V. Performance Measurement:</t>
  </si>
  <si>
    <t>How do you plan to measure these services, quality and performance?</t>
  </si>
  <si>
    <t>VI. Discrimination in Delivery of program services</t>
  </si>
  <si>
    <t xml:space="preserve">&lt;&gt; Partnering agency shall not deny any program services to or otherwise discriminate in the delivery of program services, nor shall &lt;&gt; Partnering Agency discriminate against any applicant for services because of race, color, religion, gender, sexual orientation, age, national origin, ancestry, physical or mental handicap or disability, political affiliation, status as a Vietnam Era Veteran, or any other basis prohibited by law.   </t>
  </si>
  <si>
    <t>VII. Safeguarding Client Information</t>
  </si>
  <si>
    <t>&lt;&gt; Partnering agency shall not use or disclose any information concerning a client of the services provided under this agreement for any purpose not directly connected with administration of such services, except upon written consent of the client. Further, &lt;&gt; Partnering agency agrees to safeguard client personal information in accordance with 201 C.M.R. 17.02.  </t>
  </si>
  <si>
    <t>VIII. Termination:</t>
  </si>
  <si>
    <t>&lt;&gt; Sub Recipient Project and/or Community Action Pioneer Valley (CAPV), with thirty (30) days written notice, may terminate this Agreement for non-performance of the services required under this Agreement, including the progress of work for such services. </t>
  </si>
  <si>
    <t>IX. Severability</t>
  </si>
  <si>
    <t>If any provision of this Contract is held unenforceable, then such provision will be modified to reflect the parties' intention. All remaining provisions of this Contract shall remain in full force and effect. </t>
  </si>
  <si>
    <t>X. Complete Agreement:</t>
  </si>
  <si>
    <r>
      <t xml:space="preserve">This Contract constitutes the complete agreement between </t>
    </r>
    <r>
      <rPr>
        <b/>
        <sz val="12"/>
        <color rgb="FF000000"/>
        <rFont val="Calibri"/>
        <family val="2"/>
        <scheme val="minor"/>
      </rPr>
      <t>&lt;&gt; Subrecipient Projec</t>
    </r>
    <r>
      <rPr>
        <sz val="12"/>
        <color rgb="FF000000"/>
        <rFont val="Calibri"/>
        <family val="2"/>
        <scheme val="minor"/>
      </rPr>
      <t>t</t>
    </r>
    <r>
      <rPr>
        <b/>
        <sz val="12"/>
        <color rgb="FF000000"/>
        <rFont val="Calibri"/>
        <family val="2"/>
        <scheme val="minor"/>
      </rPr>
      <t xml:space="preserve"> </t>
    </r>
    <r>
      <rPr>
        <sz val="12"/>
        <color rgb="FF000000"/>
        <rFont val="Calibri"/>
        <family val="2"/>
        <scheme val="minor"/>
      </rPr>
      <t>and</t>
    </r>
    <r>
      <rPr>
        <b/>
        <sz val="12"/>
        <color rgb="FF000000"/>
        <rFont val="Calibri"/>
        <family val="2"/>
        <scheme val="minor"/>
      </rPr>
      <t xml:space="preserve"> &lt;&gt; Partnering Agency</t>
    </r>
    <r>
      <rPr>
        <sz val="12"/>
        <color rgb="FF000000"/>
        <rFont val="Calibri"/>
        <family val="2"/>
        <scheme val="minor"/>
      </rPr>
      <t>. It is subject to change only by an instrument executed in writing. </t>
    </r>
  </si>
  <si>
    <r>
      <t>In agreement hereto</t>
    </r>
    <r>
      <rPr>
        <sz val="12"/>
        <color rgb="FF000000"/>
        <rFont val="Calibri"/>
        <family val="2"/>
        <scheme val="minor"/>
      </rPr>
      <t>, the authorized representatives have executed this memorandum of understanding and contract as evidenced by their respective signatures below: </t>
    </r>
  </si>
  <si>
    <t>HUD Project:                                                   Partnering Agency:</t>
  </si>
  <si>
    <t>BY:                                                                   BY:</t>
  </si>
  <si>
    <t>Signature of: &lt;&gt; Full Name                            Signature of: &lt;&gt; Full Name</t>
  </si>
  <si>
    <t>Title: &lt;&gt; Title                                                  Title: &lt;&gt; Title</t>
  </si>
  <si>
    <t>Date: &lt;&gt;                                                           Date: &lt;&gt;</t>
  </si>
  <si>
    <t xml:space="preserve">Payroll Summary </t>
  </si>
  <si>
    <t>Payroll Summary Example-Includes Admin &amp; Indirect</t>
  </si>
  <si>
    <t>Month of:  August 2022</t>
  </si>
  <si>
    <t xml:space="preserve">Pay Periods: </t>
  </si>
  <si>
    <t xml:space="preserve">8/1/22-8/28/22 </t>
  </si>
  <si>
    <t>For some agencies its easier to track by pay period rather than total for month (but its optional)</t>
  </si>
  <si>
    <t>hourly pay rate</t>
  </si>
  <si>
    <t>Total hrs on timesheet</t>
  </si>
  <si>
    <t>Total CoC Eligible hours</t>
  </si>
  <si>
    <t>total hrs x payrate</t>
  </si>
  <si>
    <t>total paid by Agency</t>
  </si>
  <si>
    <t>Total Salary + Total Fringe</t>
  </si>
  <si>
    <t xml:space="preserve">CoC hrs x payrate </t>
  </si>
  <si>
    <t xml:space="preserve">percentage based on CoC hrs </t>
  </si>
  <si>
    <t>Total CoC Salary plus CoC Fringe</t>
  </si>
  <si>
    <t xml:space="preserve">Fringe Rate: Use  Federally Approved rate or 10% </t>
  </si>
  <si>
    <t>Total CoC Expense - Total CoC Expense Billed</t>
  </si>
  <si>
    <t>Payroll Expense</t>
  </si>
  <si>
    <t>Employee Name</t>
  </si>
  <si>
    <t>Pay Period</t>
  </si>
  <si>
    <t>Pay Rate</t>
  </si>
  <si>
    <t>Total hours</t>
  </si>
  <si>
    <t>CoC hours</t>
  </si>
  <si>
    <t>Total Salary</t>
  </si>
  <si>
    <t>Tax, Fringe, &amp; Prof. Ins</t>
  </si>
  <si>
    <t>Total Payroll Expense</t>
  </si>
  <si>
    <t>Total CoC Salary</t>
  </si>
  <si>
    <t>Total CoC Fringe</t>
  </si>
  <si>
    <t>Total CoC Expense</t>
  </si>
  <si>
    <t>Total CoC  Expense Billed</t>
  </si>
  <si>
    <t>Indirect @ 10%</t>
  </si>
  <si>
    <t>Total Billed Including Indirect</t>
  </si>
  <si>
    <t>Total Match Expense</t>
  </si>
  <si>
    <t>SUPPORTIVE SERVICES</t>
  </si>
  <si>
    <t>Supp. Serv.- Case Mgr</t>
  </si>
  <si>
    <t>OPERATING</t>
  </si>
  <si>
    <t>Operating-Staffing</t>
  </si>
  <si>
    <t>HMIS-Staffing</t>
  </si>
  <si>
    <t>ADMIN</t>
  </si>
  <si>
    <t>Admin- staffing</t>
  </si>
  <si>
    <t xml:space="preserve"> TOTAL </t>
  </si>
  <si>
    <t>Supportive Services Total</t>
  </si>
  <si>
    <t>Operating total</t>
  </si>
  <si>
    <t>HMIS Total</t>
  </si>
  <si>
    <t>Admin Total</t>
  </si>
  <si>
    <t>TOTAL</t>
  </si>
  <si>
    <t>Signature of Authorized Approver</t>
  </si>
  <si>
    <t>Printed Name/Title</t>
  </si>
  <si>
    <t>Supportive Services Expense Summary</t>
  </si>
  <si>
    <t>Supportive Services Summary Worksheet Example: Includes Indirect</t>
  </si>
  <si>
    <t>August 2022</t>
  </si>
  <si>
    <t>List total amount on invoice</t>
  </si>
  <si>
    <t xml:space="preserve">Vendor </t>
  </si>
  <si>
    <t>Description</t>
  </si>
  <si>
    <t xml:space="preserve">Total Billed to Grant </t>
  </si>
  <si>
    <t>Total Billed Including Indirect (if allowable)</t>
  </si>
  <si>
    <t>Case Manager Phones</t>
  </si>
  <si>
    <t>Verizon</t>
  </si>
  <si>
    <t>Sarah Morris -August Invoice</t>
  </si>
  <si>
    <t>Ed Thomas-August invoice</t>
  </si>
  <si>
    <t>Total Case Manager Phones</t>
  </si>
  <si>
    <t>Staff Mileage</t>
  </si>
  <si>
    <t>August Travel-500 miles @ .50 per mile</t>
  </si>
  <si>
    <t>August Travel-300 miles @ .50 per mile</t>
  </si>
  <si>
    <t>Total Staff Mileage</t>
  </si>
  <si>
    <t>Supplies</t>
  </si>
  <si>
    <t>Staples</t>
  </si>
  <si>
    <t>office supplies for case managers</t>
  </si>
  <si>
    <t>Total Supplies</t>
  </si>
  <si>
    <t>Moving costs</t>
  </si>
  <si>
    <t>5 college movers</t>
  </si>
  <si>
    <t xml:space="preserve">DS move to 25 Talbert </t>
  </si>
  <si>
    <t>Total Moving Costs</t>
  </si>
  <si>
    <t>Supportive Services-Staffing</t>
  </si>
  <si>
    <t>Total Supportive Services-Staffing (From Payroll Summary)</t>
  </si>
  <si>
    <t>TOTAL OPERATING EXPENSES</t>
  </si>
  <si>
    <t>INDIRECT COSTS</t>
  </si>
  <si>
    <t>Indirect Cost Toolkit for Continuum of Care and Emergency Solutions Grants Programs (hudexchange.info)</t>
  </si>
  <si>
    <t>What are Direct and Indirect Costs?</t>
  </si>
  <si>
    <t>The Uniform Administrative Guidance (2 CFR §200.413) defines direct costs as “those costs that can be identified specifically with a particular final cost objective.” For ESG and CoC programs, most expenses are direct costs and are exclusively used for that program (e.g., case manager salary, rental assistance for clients, purchase of food for shelter meals).</t>
  </si>
  <si>
    <t>In contrast, indirect costs (2 CFR §200.56) are costs “incurred for a common or joint purpose benefiting more than one cost objective, and not readily assignable to the cost objectives specifically benefitted.” These costs are shared by more than one program.</t>
  </si>
  <si>
    <r>
      <rPr>
        <b/>
        <sz val="11"/>
        <color theme="1"/>
        <rFont val="Calibri"/>
        <family val="2"/>
        <scheme val="minor"/>
      </rPr>
      <t>Uniform Administrative Requirements, Cost Principles, and Audit Requirements for Federal Awards (“Uniform Administrative Guidance”):</t>
    </r>
    <r>
      <rPr>
        <sz val="11"/>
        <color theme="1"/>
        <rFont val="Calibri"/>
        <family val="2"/>
        <scheme val="minor"/>
      </rPr>
      <t xml:space="preserve"> ► OMB issued final guidance on December 26, 2013 which became effective December 26, 2014. Generally, this means that: • 2014 Grant Year and subsequent grant year ESG Awards and on are covered by 2 CFR §200. • 2015 Grant Year and subsequent grant year CoC Awards and on are covered by 2 CFR §200. (Note: this later effective date for CoC Awards was a result of the procurement cycle of CoC Awards and their underlying appropriation dates.) ► Regulations are found at 2 CFR §200, and resources on the Uniform Administrative Guidance are found on the Council on Financial Assistance Reform website. ► For more information about effective dates and HUD’s Transition Rules, review Notice SD-2015-01: Transition to 2 CFR §200, specifically “General Transition Rules” on page 15, and Notice CPD 16-04: Additional Transition and Implementation Guidance</t>
    </r>
  </si>
  <si>
    <r>
      <rPr>
        <b/>
        <sz val="11"/>
        <color theme="1"/>
        <rFont val="Calibri"/>
        <family val="2"/>
        <scheme val="minor"/>
      </rPr>
      <t>2.2 Allowability of Costs An additional consideration for both direct and indirect costs is their allowability under 2 CFR 200, Subpart E. What makes a cost allowable?</t>
    </r>
    <r>
      <rPr>
        <sz val="11"/>
        <color theme="1"/>
        <rFont val="Calibri"/>
        <family val="2"/>
        <scheme val="minor"/>
      </rPr>
      <t xml:space="preserve"> </t>
    </r>
  </si>
  <si>
    <t>► 200.403(a) Reasonable and necessary</t>
  </si>
  <si>
    <t>► 200.403(b) Conforming to limitations or exclusions</t>
  </si>
  <si>
    <t>► 200.403(c) Consistent with policies and procedures</t>
  </si>
  <si>
    <t>► 200.403(d) Accorded consistent treatment</t>
  </si>
  <si>
    <t>► 200.403(e) Determined in accordance with GAAP</t>
  </si>
  <si>
    <t>► 200.403(f) Not included as match or cost-share</t>
  </si>
  <si>
    <t>► 200.403(g) Adequately documented</t>
  </si>
  <si>
    <t>LEASING FMR &amp; RENT REASONABLE</t>
  </si>
  <si>
    <r>
      <rPr>
        <b/>
        <sz val="11"/>
        <color theme="1"/>
        <rFont val="Calibri"/>
        <family val="2"/>
        <scheme val="minor"/>
      </rPr>
      <t>Leasing</t>
    </r>
    <r>
      <rPr>
        <sz val="11"/>
        <color theme="1"/>
        <rFont val="Calibri"/>
        <family val="2"/>
        <scheme val="minor"/>
      </rPr>
      <t xml:space="preserve">: Determining Acceptable Rent Subsidies for Units Assisted with CoC Program Leasing Funds The process for determining acceptable rent subsidies in projects assisted with leasing funds includes:  Comparing comparable rent data to the gross rent of the proposed unit to assure rent reasonableness, and  Comparing the rent for the proposed unit with current published FMR rates. Leasing a Structure Recipients and subrecipients may also receive CoC Program funds to lease a structure (or a portion of a structure). In this situation, the FMR does not play a role; however, the unit must still meet rent reasonableness standards. Specifically, the gross rent paid must be reasonable in relation to rents being charged in the area for comparable space. In addition, the rent paid may not exceed rents currently being charged by the same owner for comparable unassisted space. </t>
    </r>
  </si>
  <si>
    <r>
      <rPr>
        <b/>
        <sz val="11"/>
        <color theme="1"/>
        <rFont val="Calibri"/>
        <family val="2"/>
        <scheme val="minor"/>
      </rPr>
      <t>Example</t>
    </r>
    <r>
      <rPr>
        <sz val="11"/>
        <color theme="1"/>
        <rFont val="Calibri"/>
        <family val="2"/>
        <scheme val="minor"/>
      </rPr>
      <t xml:space="preserve"> A case manager is looking to house a mother and son, and has identified a 2-bedroom unit at a rent of $1,200 per month, not including utilities (the tenant’s responsibility). The utility allowance established by the PHA is $150. Therefore, the gross rent is $1,350. A check of three similar units in the neighborhood reveals that the reasonable rent is $1,400 for that area of the city; however the FMR for the jurisdiction is only $1,150. Since CoC Program leasing funds may only provide assistance up to the FMR, the recipient would either need to identify additional resources to make up the difference between the FMR and the gross rent (i.e., $200) or the another unit would need to be identified.</t>
    </r>
  </si>
  <si>
    <t>Cells this color indicate a potential issue (see notes column for specific issue)</t>
  </si>
  <si>
    <t>Cells this color indicate program participants should be reimbursed for utilities</t>
  </si>
  <si>
    <t>Unit Name</t>
  </si>
  <si>
    <t>Type of Unit</t>
  </si>
  <si>
    <t>Contract Rent</t>
  </si>
  <si>
    <t>Local FMR</t>
  </si>
  <si>
    <t>Determined Rent Reasonableness</t>
  </si>
  <si>
    <t>Are All Utilities included?</t>
  </si>
  <si>
    <t>Utility Allowance</t>
  </si>
  <si>
    <r>
      <t xml:space="preserve">Gross Rent </t>
    </r>
    <r>
      <rPr>
        <b/>
        <sz val="8"/>
        <color rgb="FF000000"/>
        <rFont val="Calibri"/>
        <family val="2"/>
        <scheme val="minor"/>
      </rPr>
      <t>(Contract Rent + Utility Allowance)</t>
    </r>
  </si>
  <si>
    <t>CoC Program Leasing Funds Allowed</t>
  </si>
  <si>
    <r>
      <t xml:space="preserve">Non-CoC Program Leasing Funds Portion: </t>
    </r>
    <r>
      <rPr>
        <b/>
        <sz val="8"/>
        <color rgb="FF000000"/>
        <rFont val="Calibri"/>
        <family val="2"/>
        <scheme val="minor"/>
      </rPr>
      <t xml:space="preserve">Operating, Match, and Program Income </t>
    </r>
    <r>
      <rPr>
        <b/>
        <sz val="8"/>
        <color rgb="FFFF0000"/>
        <rFont val="Calibri"/>
        <family val="2"/>
        <scheme val="minor"/>
      </rPr>
      <t>(see notes)</t>
    </r>
  </si>
  <si>
    <t>Leverage</t>
  </si>
  <si>
    <t>Notes</t>
  </si>
  <si>
    <t>Calculated Program Participant Occupancy Charge</t>
  </si>
  <si>
    <t>Adjusted Program Participant Contribution</t>
  </si>
  <si>
    <t>(excludes CoC Program Operating funds, program income and match)</t>
  </si>
  <si>
    <t>(not adjusted for Utility Allowance, considered Program Income)</t>
  </si>
  <si>
    <t>(Participant Occupancy Charge - Utility Allowance)</t>
  </si>
  <si>
    <t>*Negative numbers indicate the amount a program participant needs to be reimbursed for utilities</t>
  </si>
  <si>
    <t>Total</t>
  </si>
  <si>
    <r>
      <t xml:space="preserve">Purpose:  </t>
    </r>
    <r>
      <rPr>
        <sz val="11"/>
        <color rgb="FF000000"/>
        <rFont val="Calibri"/>
        <family val="2"/>
        <scheme val="minor"/>
      </rPr>
      <t xml:space="preserve">This worksheet is intended to help CoC Program recipients that lease individual housing units or structures to determine whether or not a prospective unit's rent meets Fair Market Rent (FMR) and Rent Reasonableness standards.  The worksheets will also help recipients determine how much rent they can pay with CoC Program funds.  This worksheet should only be used by recipients of CoC Program </t>
    </r>
    <r>
      <rPr>
        <b/>
        <i/>
        <sz val="11"/>
        <color rgb="FF000000"/>
        <rFont val="Calibri"/>
        <family val="2"/>
        <scheme val="minor"/>
      </rPr>
      <t>LEASING</t>
    </r>
    <r>
      <rPr>
        <sz val="11"/>
        <color rgb="FF000000"/>
        <rFont val="Calibri"/>
        <family val="2"/>
        <scheme val="minor"/>
      </rPr>
      <t xml:space="preserve"> funds.</t>
    </r>
  </si>
  <si>
    <t>Below are instructions on how to utilize this worksheet.</t>
  </si>
  <si>
    <t>Leasing Inventory Tab:</t>
  </si>
  <si>
    <t>All units leased with CoC Program Leasing funds should be documented on this tab.</t>
  </si>
  <si>
    <t>How to Use This Tool:</t>
  </si>
  <si>
    <t>Step 1: Locate local FMR and Utility Allowance information</t>
  </si>
  <si>
    <t xml:space="preserve">Each unit requires information about local FMR and possible utility allowance.  </t>
  </si>
  <si>
    <t xml:space="preserve">• If you do not know your FMR, you can find it here: </t>
  </si>
  <si>
    <t>http://www.huduser.org/portal/datasets/fmr.html</t>
  </si>
  <si>
    <t>• If you do not know your local utility allowance, please contact your local housing authority to see if they have calculated it.  If they have not, and you need to calculate it yourself, please review the Utility Allowance Handbook found here:</t>
  </si>
  <si>
    <t>https://www.hudexchange.info/resource/2267/utility-allowance-guidebook/</t>
  </si>
  <si>
    <t>Step 2: Add unit and rent information</t>
  </si>
  <si>
    <t>The following information should be entered in the white cells for each prospective unit, one unit per row, on the applicable tab.  Grey scales include standardized formulas:</t>
  </si>
  <si>
    <t>This should match the name used in the project's recordkeeping.</t>
  </si>
  <si>
    <t>This type or size of the unit, such as efficiency, one bedroom, etc.</t>
  </si>
  <si>
    <t>The monthly rent charged by the landlord for the unit.</t>
  </si>
  <si>
    <t>The local Fair Market Rent (FMR) for the unit size.</t>
  </si>
  <si>
    <t>The monthly rent determined to be reasonable for similar units in the geographic area.</t>
  </si>
  <si>
    <t xml:space="preserve">Additional information regarding how to determine rent reasonableness can be found here: </t>
  </si>
  <si>
    <t>https://www.hudexchange.info/resources/documents/CoC-Rent-Reasonableness-and-FMR.pdf</t>
  </si>
  <si>
    <t>All Utilities Included</t>
  </si>
  <si>
    <t>Indicate whether or not all the utilities are included in the monthly rent (NOTE: Utilities do not include telephone or cable/internet).  If only some utilities are included, but not all, please respond with "No".</t>
  </si>
  <si>
    <t>The local utility allowance calcuated for this unit because all utilities are not included.  This cell will only be available if you indicate "No" in the "Utilities Included" column.</t>
  </si>
  <si>
    <t>The monthly amount the recipient intends to collect as an occupancy charge from the program participant, as limited by Section 578.77 of the CoC Program interim rule.</t>
  </si>
  <si>
    <t>Step 3: Check warnings and notes</t>
  </si>
  <si>
    <t>Each tab includes warnings and notes to help recipients comply with the CoC Program interim rule.  Warnings will begin to show as you click through the different cells.  If warnings are shown, please double check the information.  The following warnings may appear:</t>
  </si>
  <si>
    <t>Cell will go red when Contract Rent is above the lower of FMR or Rent Reasonableness.</t>
  </si>
  <si>
    <t>Gross Rent</t>
  </si>
  <si>
    <t>Cell will go red when Gross Rent (Contract Rent + Utility Allowance) is above the lower of FMR or Rent Reasonableness</t>
  </si>
  <si>
    <t>Cell will go red when an utility allowance amount is required.</t>
  </si>
  <si>
    <t>Cell will say "No Contract" when the gross rent exceeds the rent reasonableness standard specified for the unit.  CoC Program grant funds can never be used on a unit with gross rents that exceed rent reasonableness.</t>
  </si>
  <si>
    <t>Cell will display notes regarding whether or not the contract lease can be executed and different ways you can pay for rents that exceed FMR but are within rent reasonableness.  You may need to increase the size of the row to see the entire note.</t>
  </si>
  <si>
    <t>Cell will turn red when an occupancy charge amount is required (even if that amount is zero).</t>
  </si>
  <si>
    <t>Cell will turn green if a program participant's contribution is less than the utility allowance and the program participant must be reimbursed the difference.</t>
  </si>
  <si>
    <t>Add a Row Button</t>
  </si>
  <si>
    <t>Please use this button to add additional lines to this tool.</t>
  </si>
  <si>
    <t>Are All Utilities Included?</t>
  </si>
  <si>
    <t>CoC Program Rental Assistance Funds Allowed</t>
  </si>
  <si>
    <t>Calculated Program Participant Rent</t>
  </si>
  <si>
    <t>(includes program income and match)</t>
  </si>
  <si>
    <t>(not adjusted for Utility Allowance)</t>
  </si>
  <si>
    <r>
      <t xml:space="preserve">Purpose:  </t>
    </r>
    <r>
      <rPr>
        <sz val="11"/>
        <color rgb="FF000000"/>
        <rFont val="Calibri"/>
        <family val="2"/>
        <scheme val="minor"/>
      </rPr>
      <t xml:space="preserve">This worksheet is intended to help CoC Program recipients that provide rental assistance to program participants determine whether or not a prospective unit's rent meets Fair Market Rent (FMR) and Rent Reasonableness standards.  The worksheets will also help recipients determine how much rent they can pay with CoC Program funds.  This worksheet should only be used by recipients of CoC Program </t>
    </r>
    <r>
      <rPr>
        <b/>
        <i/>
        <sz val="11"/>
        <color rgb="FF000000"/>
        <rFont val="Calibri"/>
        <family val="2"/>
        <scheme val="minor"/>
      </rPr>
      <t>RENTAL ASSISTANCE</t>
    </r>
    <r>
      <rPr>
        <sz val="11"/>
        <color rgb="FF000000"/>
        <rFont val="Calibri"/>
        <family val="2"/>
        <scheme val="minor"/>
      </rPr>
      <t xml:space="preserve"> funds.  </t>
    </r>
    <r>
      <rPr>
        <u/>
        <sz val="11"/>
        <color rgb="FF000000"/>
        <rFont val="Calibri"/>
        <family val="2"/>
        <scheme val="minor"/>
      </rPr>
      <t>This worksheet is not intended for rapid re-housing programs that modify the tenant rent calculation</t>
    </r>
    <r>
      <rPr>
        <sz val="11"/>
        <color rgb="FF000000"/>
        <rFont val="Calibri"/>
        <family val="2"/>
        <scheme val="minor"/>
      </rPr>
      <t>.</t>
    </r>
  </si>
  <si>
    <t>Rental Assistance Inventory Tab:</t>
  </si>
  <si>
    <t>All units rented with CoC Program Rental Assistance funds should be documented on this tab.</t>
  </si>
  <si>
    <t>The monthly amount the program participant must pay to their landlord, as limited by Section 578.77 of the CoC Program interim rule.</t>
  </si>
  <si>
    <t>countyname</t>
  </si>
  <si>
    <t>county_town_name</t>
  </si>
  <si>
    <t>metro</t>
  </si>
  <si>
    <t>hud_area_name</t>
  </si>
  <si>
    <t>fips</t>
  </si>
  <si>
    <t>pop2023</t>
  </si>
  <si>
    <t>fmr_0</t>
  </si>
  <si>
    <t>fmr_1</t>
  </si>
  <si>
    <t>fmr_2</t>
  </si>
  <si>
    <t>fmr_3</t>
  </si>
  <si>
    <t>fmr_4</t>
  </si>
  <si>
    <t>Berkshire County</t>
  </si>
  <si>
    <t>Alford town</t>
  </si>
  <si>
    <t>Berkshire County, MA (part) HUD Metro FMR Area</t>
  </si>
  <si>
    <t>2500300975</t>
  </si>
  <si>
    <t>Becket town</t>
  </si>
  <si>
    <t>2500304545</t>
  </si>
  <si>
    <t>Clarksburg town</t>
  </si>
  <si>
    <t>2500314010</t>
  </si>
  <si>
    <t>Egremont town</t>
  </si>
  <si>
    <t>2500321360</t>
  </si>
  <si>
    <t>Florida town</t>
  </si>
  <si>
    <t>2500324120</t>
  </si>
  <si>
    <t>Great Barrington town</t>
  </si>
  <si>
    <t>2500326815</t>
  </si>
  <si>
    <t>Hancock town</t>
  </si>
  <si>
    <t>2500328180</t>
  </si>
  <si>
    <t>Monterey town</t>
  </si>
  <si>
    <t>2500342460</t>
  </si>
  <si>
    <t>Mount Washington town</t>
  </si>
  <si>
    <t>2500343300</t>
  </si>
  <si>
    <t>New Ashford town</t>
  </si>
  <si>
    <t>2500344385</t>
  </si>
  <si>
    <t>New Marlborough town</t>
  </si>
  <si>
    <t>2500345420</t>
  </si>
  <si>
    <t>North Adams city</t>
  </si>
  <si>
    <t>2500346225</t>
  </si>
  <si>
    <t>Otis town</t>
  </si>
  <si>
    <t>2500351580</t>
  </si>
  <si>
    <t>Peru town</t>
  </si>
  <si>
    <t>2500353050</t>
  </si>
  <si>
    <t>Sandisfield town</t>
  </si>
  <si>
    <t>2500359665</t>
  </si>
  <si>
    <t>Savoy town</t>
  </si>
  <si>
    <t>2500360225</t>
  </si>
  <si>
    <t>Sheffield town</t>
  </si>
  <si>
    <t>2500361065</t>
  </si>
  <si>
    <t>Tyringham town</t>
  </si>
  <si>
    <t>2500371095</t>
  </si>
  <si>
    <t>Washington town</t>
  </si>
  <si>
    <t>2500373335</t>
  </si>
  <si>
    <t>West Stockbridge town</t>
  </si>
  <si>
    <t>2500377990</t>
  </si>
  <si>
    <t>Williamstown town</t>
  </si>
  <si>
    <t>2500379985</t>
  </si>
  <si>
    <t>Windsor town</t>
  </si>
  <si>
    <t>2500380685</t>
  </si>
  <si>
    <t>Franklin County</t>
  </si>
  <si>
    <t>Ashfield town</t>
  </si>
  <si>
    <t>Franklin County, MA</t>
  </si>
  <si>
    <t>2501102095</t>
  </si>
  <si>
    <t>Bernardston town</t>
  </si>
  <si>
    <t>2501105560</t>
  </si>
  <si>
    <t>Buckland town</t>
  </si>
  <si>
    <t>2501109595</t>
  </si>
  <si>
    <t>Charlemont town</t>
  </si>
  <si>
    <t>2501112505</t>
  </si>
  <si>
    <t>Colrain town</t>
  </si>
  <si>
    <t>2501114885</t>
  </si>
  <si>
    <t>Conway town</t>
  </si>
  <si>
    <t>2501115200</t>
  </si>
  <si>
    <t>Deerfield town</t>
  </si>
  <si>
    <t>2501116670</t>
  </si>
  <si>
    <t>Erving town</t>
  </si>
  <si>
    <t>2501121780</t>
  </si>
  <si>
    <t>Gill town</t>
  </si>
  <si>
    <t>2501125730</t>
  </si>
  <si>
    <t>Greenfield city</t>
  </si>
  <si>
    <t>2501127060</t>
  </si>
  <si>
    <t>Hawley town</t>
  </si>
  <si>
    <t>2501129475</t>
  </si>
  <si>
    <t>Heath town</t>
  </si>
  <si>
    <t>2501129650</t>
  </si>
  <si>
    <t>Leverett town</t>
  </si>
  <si>
    <t>2501135180</t>
  </si>
  <si>
    <t>Leyden town</t>
  </si>
  <si>
    <t>2501135285</t>
  </si>
  <si>
    <t>Monroe town</t>
  </si>
  <si>
    <t>2501142040</t>
  </si>
  <si>
    <t>Montague town</t>
  </si>
  <si>
    <t>2501142285</t>
  </si>
  <si>
    <t>New Salem town</t>
  </si>
  <si>
    <t>2501145490</t>
  </si>
  <si>
    <t>Northfield town</t>
  </si>
  <si>
    <t>2501147835</t>
  </si>
  <si>
    <t>Orange town</t>
  </si>
  <si>
    <t>2501151265</t>
  </si>
  <si>
    <t>Rowe town</t>
  </si>
  <si>
    <t>2501158335</t>
  </si>
  <si>
    <t>Shelburne town</t>
  </si>
  <si>
    <t>2501161135</t>
  </si>
  <si>
    <t>Shutesbury town</t>
  </si>
  <si>
    <t>2501161905</t>
  </si>
  <si>
    <t>Sunderland town</t>
  </si>
  <si>
    <t>2501168400</t>
  </si>
  <si>
    <t>Warwick town</t>
  </si>
  <si>
    <t>2501173265</t>
  </si>
  <si>
    <t>Wendell town</t>
  </si>
  <si>
    <t>2501174525</t>
  </si>
  <si>
    <t>Whately town</t>
  </si>
  <si>
    <t>2501179110</t>
  </si>
  <si>
    <t>Hampshire County</t>
  </si>
  <si>
    <t>Amherst Town city</t>
  </si>
  <si>
    <t>Amherst Town-Northampton, MA MSA</t>
  </si>
  <si>
    <t>2501501370</t>
  </si>
  <si>
    <t>Belchertown town</t>
  </si>
  <si>
    <t>2501504825</t>
  </si>
  <si>
    <t>Chesterfield town</t>
  </si>
  <si>
    <t>2501513590</t>
  </si>
  <si>
    <t>Cummington town</t>
  </si>
  <si>
    <t>2501516040</t>
  </si>
  <si>
    <t>Easthampton Town city</t>
  </si>
  <si>
    <t>2501519370</t>
  </si>
  <si>
    <t>Goshen town</t>
  </si>
  <si>
    <t>2501526290</t>
  </si>
  <si>
    <t>Granby town</t>
  </si>
  <si>
    <t>2501526535</t>
  </si>
  <si>
    <t>Hadley town</t>
  </si>
  <si>
    <t>2501527690</t>
  </si>
  <si>
    <t>Hatfield town</t>
  </si>
  <si>
    <t>2501529265</t>
  </si>
  <si>
    <t>Huntington town</t>
  </si>
  <si>
    <t>2501531785</t>
  </si>
  <si>
    <t>Middlefield town</t>
  </si>
  <si>
    <t>2501540990</t>
  </si>
  <si>
    <t>Northampton city</t>
  </si>
  <si>
    <t>2501546330</t>
  </si>
  <si>
    <t>Pelham town</t>
  </si>
  <si>
    <t>2501552560</t>
  </si>
  <si>
    <t>Plainfield town</t>
  </si>
  <si>
    <t>2501554030</t>
  </si>
  <si>
    <t>Southampton town</t>
  </si>
  <si>
    <t>2501562745</t>
  </si>
  <si>
    <t>South Hadley town</t>
  </si>
  <si>
    <t>2501564145</t>
  </si>
  <si>
    <t>Ware town</t>
  </si>
  <si>
    <t>2501572880</t>
  </si>
  <si>
    <t>Westhampton town</t>
  </si>
  <si>
    <t>2501576380</t>
  </si>
  <si>
    <t>Williamsburg town</t>
  </si>
  <si>
    <t>2501579915</t>
  </si>
  <si>
    <t>Worthington town</t>
  </si>
  <si>
    <t>2501582175</t>
  </si>
  <si>
    <t>Source</t>
  </si>
  <si>
    <t>Effective October 1, 2024</t>
  </si>
  <si>
    <t>Instructions: use the filters to select the County and Town for a unit location. For more documentation for unit sizes not included, please use the Query Tool on the 2025 FMR Source linked in cell A1</t>
  </si>
  <si>
    <t>State</t>
  </si>
  <si>
    <t>County</t>
  </si>
  <si>
    <t>Town</t>
  </si>
  <si>
    <t>HUD Area Name</t>
  </si>
  <si>
    <t>Efficiency</t>
  </si>
  <si>
    <t>1 Bedroom</t>
  </si>
  <si>
    <t>2 Bedroom</t>
  </si>
  <si>
    <t>3 Bedroom</t>
  </si>
  <si>
    <t>4 Bedroom</t>
  </si>
  <si>
    <t>MA</t>
  </si>
  <si>
    <t>Adams town</t>
  </si>
  <si>
    <t>Pittsfield, MA HUD Metro FMR Area</t>
  </si>
  <si>
    <t>Cheshire town</t>
  </si>
  <si>
    <t>Dalton town</t>
  </si>
  <si>
    <t>Hinsdale town</t>
  </si>
  <si>
    <t>Lanesborough town</t>
  </si>
  <si>
    <t>Lee town</t>
  </si>
  <si>
    <t>Lenox town</t>
  </si>
  <si>
    <t>Pittsfield city</t>
  </si>
  <si>
    <t>Richmond town</t>
  </si>
  <si>
    <t>Stockbridge town</t>
  </si>
  <si>
    <t>Franklin County, MA HUD Metro FMR Area</t>
  </si>
  <si>
    <t>Springfield, MA HUD Metro FMR Area</t>
  </si>
  <si>
    <t>Effective October 1, 2023</t>
  </si>
  <si>
    <t>Instructions: use the filters to select the County and Town for a unit location. For more documentation for unit sizes not included, please use the Query Tool on the 2024 FMR Source linked in cell A1</t>
  </si>
  <si>
    <t>Tenant Rent Charges Calculations</t>
  </si>
  <si>
    <t>The amount of rent or occupancy charges owed by the program participant is calculated using the family’s annual income less allowable deductions. Generally, it is based on six factors:</t>
  </si>
  <si>
    <t>Number of people in household</t>
  </si>
  <si>
    <t>Age of people in the household</t>
  </si>
  <si>
    <t>Anticipated income</t>
  </si>
  <si>
    <t>Anticipated expenses</t>
  </si>
  <si>
    <t>Anticipated allowances</t>
  </si>
  <si>
    <t>Anticipated household-paid utilities</t>
  </si>
  <si>
    <r>
      <t>For PSH and TH projects, the program participant’s rent cannot exceed the </t>
    </r>
    <r>
      <rPr>
        <b/>
        <sz val="12"/>
        <color rgb="FF333333"/>
        <rFont val="Open Sans"/>
        <family val="2"/>
      </rPr>
      <t>highest</t>
    </r>
    <r>
      <rPr>
        <sz val="12"/>
        <color rgb="FF333333"/>
        <rFont val="Open Sans"/>
        <family val="2"/>
      </rPr>
      <t> of:</t>
    </r>
  </si>
  <si>
    <r>
      <t>Projects that provide Rental Assistance to program participants </t>
    </r>
    <r>
      <rPr>
        <b/>
        <sz val="12"/>
        <color rgb="FF333333"/>
        <rFont val="Open Sans"/>
        <family val="2"/>
      </rPr>
      <t>must charge rent that is the highest</t>
    </r>
    <r>
      <rPr>
        <sz val="12"/>
        <color rgb="FF333333"/>
        <rFont val="Open Sans"/>
        <family val="2"/>
      </rPr>
      <t> of these three figures. In these cases, the program participant’s contribution is paid straight to the landlord and the recipient pays the landlord the difference of the program participant’s contribution and the contract rent.</t>
    </r>
  </si>
  <si>
    <r>
      <t>Projects that support housing with leasing funds do not have to charge an occupancy charge (which is similar to rent), but if they do, they are </t>
    </r>
    <r>
      <rPr>
        <b/>
        <sz val="12"/>
        <color rgb="FF333333"/>
        <rFont val="Open Sans"/>
        <family val="2"/>
      </rPr>
      <t>not permitted to charge any amount higher than the highest</t>
    </r>
    <r>
      <rPr>
        <sz val="12"/>
        <color rgb="FF333333"/>
        <rFont val="Open Sans"/>
        <family val="2"/>
      </rPr>
      <t> of these three figures. In these instances, the recipient pays the landlord 100 percent of the rent and collects the occupancy charge from the program participant.</t>
    </r>
  </si>
  <si>
    <t>RENTAL ASSISTANCE FMR &amp; RENT REASONABLE</t>
  </si>
  <si>
    <r>
      <rPr>
        <b/>
        <sz val="11"/>
        <color theme="1"/>
        <rFont val="Calibri"/>
        <family val="2"/>
        <scheme val="minor"/>
      </rPr>
      <t>Rental Assistance:</t>
    </r>
    <r>
      <rPr>
        <sz val="11"/>
        <color theme="1"/>
        <rFont val="Calibri"/>
        <family val="2"/>
        <scheme val="minor"/>
      </rPr>
      <t>Rent Scenarios If the gross rent is at or below both the FMR and the rent reasonableness standard for a unit of comparable size, type, location, amenities, etc., CoC Program funds may be used to pay up to the full amount of the contract rent for the unit. If the gross rent for the unit is reasonable but exceeds the FMR, CoC Program recipients and subrecipients may use CoC Program leasing funds for a portion of the rent, not to exceed the FMR, if another resource is available to pay the difference. If the gross rent for the unit exceeds the rent reasonableness standard, CoC Program recipients or subrecipients are prohibited from using CoC Program funds for any portion of the rent.</t>
    </r>
  </si>
  <si>
    <t>Q&amp;A</t>
  </si>
  <si>
    <t>Under Tenant Based Rental Assistance:</t>
  </si>
  <si>
    <t>Should the project collect the tenant based portion of the TBRA?</t>
  </si>
  <si>
    <t>It is the obligation of the tenant to pay the landlord directly for their portion and the project pays the landlord for rental assistance.</t>
  </si>
  <si>
    <t>Every resource I looked at said it should be paid directly to the landlord from the tenant.  I think if you do this, even as a different funding account, you run a risk of a lot of questions.</t>
  </si>
  <si>
    <t>I think that a better way of thinking about Rental Assistance is that the tenant is making withdrawals from Rental Assistance.  They provide you with what they paid for the month and you in turn pay the portion not covered drawing down their rental assistance. In this way your line item in your GL will be able to show exactly the amount withdrawn for Rental Assistance. No ins and outs of the GL.  No questions regarding programmatic income.</t>
  </si>
  <si>
    <t>YHDP Program funds cannot be used to pay for a program participant's renters insurance, even if it is required to obtain housing.  Participant renters insurance cannot be paid for with match funds either, but recipients could use leveraged funds to pay for the costs. </t>
  </si>
  <si>
    <t>Please note, however, that if a flat renters insurance fee is included in the lease as part of the participant’s contract rent paid to the landlord (i.e., the total rent amount), charged equally to all tenants (for example, they cannot be based on the participant's credit or other participant-specific 'risk' factors), and neither optional nor conditional, recipients could use YHDP Program funds for leasing or rental assistance to pay the entire rent (minus the tenant's contribution), including the portion dedicated to the renters insurance fee. </t>
  </si>
  <si>
    <r>
      <rPr>
        <b/>
        <sz val="9"/>
        <color rgb="FF242424"/>
        <rFont val="Arial"/>
        <family val="2"/>
      </rPr>
      <t>Since paying for renters insurance is not an eligible cost, if you use non-YHDP Program funds to pay for the renters insurance, you can count these costs as leverage, but not match.</t>
    </r>
    <r>
      <rPr>
        <sz val="9"/>
        <color rgb="FF242424"/>
        <rFont val="Arial"/>
        <family val="2"/>
      </rPr>
      <t> Leverage is the non-match cash or non-match in-kind resources committed to making a YHDP Program project fully operational. This includes all resources in excess of the required 25 percent match for YHDP Program funds as well as other resources that are used on costs that are ineligible in the YHDP Program.</t>
    </r>
  </si>
  <si>
    <t>If the recipient organization is the leaseholder (i.e. leasing funds are being used) and must carry additional liability insurance to do so, that insurance would be an eligible operating cost under the YHDP Program. Property and liability insurance related to housing is an eligible operating cost under the "property taxes and insurance" item in Section 578.55(b)(2) of the CoC Program interim rule.</t>
  </si>
  <si>
    <t>Budget Amendment Request</t>
  </si>
  <si>
    <t>Fillin areas</t>
  </si>
  <si>
    <t>September 1, 2018</t>
  </si>
  <si>
    <t>Original</t>
  </si>
  <si>
    <t xml:space="preserve">Previous Amount billed </t>
  </si>
  <si>
    <t xml:space="preserve">Remaining Adjusted </t>
  </si>
  <si>
    <t>Adjusted Yearly Budget</t>
  </si>
  <si>
    <t xml:space="preserve">Percent </t>
  </si>
  <si>
    <t>Justification</t>
  </si>
  <si>
    <t>Budget</t>
  </si>
  <si>
    <t>change</t>
  </si>
  <si>
    <t>Lease 1100</t>
  </si>
  <si>
    <t>Rental Assistance - 1040</t>
  </si>
  <si>
    <t>Outreach</t>
  </si>
  <si>
    <t>Other Services</t>
  </si>
  <si>
    <t>Utilities</t>
  </si>
  <si>
    <t xml:space="preserve">Insurance </t>
  </si>
  <si>
    <t>Meals</t>
  </si>
  <si>
    <t xml:space="preserve">Other </t>
  </si>
  <si>
    <t xml:space="preserve">  </t>
  </si>
  <si>
    <t>Administrative @ 2.5%</t>
  </si>
  <si>
    <t>Original Budget</t>
  </si>
  <si>
    <t xml:space="preserve"> $ Revision</t>
  </si>
  <si>
    <t>Revised Budget</t>
  </si>
  <si>
    <t>% Change</t>
  </si>
  <si>
    <t>Administrative Fee to CAPV</t>
  </si>
  <si>
    <t>Admin Balance of 2.5%</t>
  </si>
  <si>
    <t>Administrative</t>
  </si>
  <si>
    <t>For State Funded portions through the CoC - NOT HUD</t>
  </si>
  <si>
    <t>For HUD Funded Projects and Federal Awards</t>
  </si>
  <si>
    <t>Procurement by States and Indian Tribes</t>
  </si>
  <si>
    <t>eCFR :: 2 CFR 200.317 -- Procurements by States and Indian Tribes.</t>
  </si>
  <si>
    <t>General Procurement Standards</t>
  </si>
  <si>
    <t>eCFR :: 2 CFR 200.318 -- General procurement standards.</t>
  </si>
  <si>
    <t>Procurement Competition</t>
  </si>
  <si>
    <t>eCFR :: 2 CFR 200.319 -- Competition.</t>
  </si>
  <si>
    <t>Procurement Methods</t>
  </si>
  <si>
    <t>eCFR :: 2 CFR 200.320 -- Procurement methods.</t>
  </si>
  <si>
    <r>
      <t>Micro-purchase awards.</t>
    </r>
    <r>
      <rPr>
        <sz val="12"/>
        <color rgb="FF000000"/>
        <rFont val="Calibri"/>
        <family val="2"/>
        <scheme val="minor"/>
      </rPr>
      <t> </t>
    </r>
    <r>
      <rPr>
        <b/>
        <u/>
        <sz val="12"/>
        <color rgb="FF000000"/>
        <rFont val="Calibri"/>
        <family val="2"/>
        <scheme val="minor"/>
      </rPr>
      <t>Micro-purchases may be awarded without soliciting competitive price or rate quotations if the recipient or subrecipient considers the price reasonable based on research, experience, purchase history, or other information; and maintains documents to support its conclusion. </t>
    </r>
    <r>
      <rPr>
        <b/>
        <sz val="12"/>
        <color rgb="FF000000"/>
        <rFont val="Calibri"/>
        <family val="2"/>
        <scheme val="minor"/>
      </rPr>
      <t>Purchase cards may be used as a method of payment for micro-purchases.</t>
    </r>
  </si>
  <si>
    <t>This represents sound business practice.</t>
  </si>
  <si>
    <r>
      <t>Micro-purchase thresholds.</t>
    </r>
    <r>
      <rPr>
        <sz val="12"/>
        <color rgb="FF000000"/>
        <rFont val="Calibri"/>
        <family val="2"/>
        <scheme val="minor"/>
      </rPr>
      <t> The recipient or subrecipient is responsible for determining and documenting an appropriate micro-purchase threshold based on internal controls, an evaluation of risk, and its documented procurement procedures. The micro-purchase threshold used by the recipient or subrecipient must be authorized or not prohibited under State, local, or tribal laws or regulations. The recipient or subrecipient may establish a threshold higher than the Federal threshold established in the Federal Acquisition Regulations (FAR) in accordance with paragraphs (a)(1)(iv) and (v) of this section</t>
    </r>
  </si>
  <si>
    <t>Small Business, Minority Business, Women's Business Enterprises, Veteran- owned businesss and labor surplus area firms</t>
  </si>
  <si>
    <t>eCFR :: 2 CFR 200.321 -- Contracting with small businesses, minority businesses, women's business enterprises, veteran-owned businesses, and labor surplus area firms.</t>
  </si>
  <si>
    <t>Domestic Preferences for procurments</t>
  </si>
  <si>
    <t>eCFR :: 2 CFR 200.322 -- Domestic preferences for procurements.</t>
  </si>
  <si>
    <t>Procurement of Recovery Materials</t>
  </si>
  <si>
    <t>eCFR :: 2 CFR 200.323 -- Procurement of recovered materials.</t>
  </si>
  <si>
    <t>Contract cost and price</t>
  </si>
  <si>
    <t>eCFR :: 2 CFR 200.324 -- Contract cost and price.</t>
  </si>
  <si>
    <t>Federal agency or pass through entity review</t>
  </si>
  <si>
    <t>eCFR :: 2 CFR 200.325 -- Federal agency or pass-through entity review.</t>
  </si>
  <si>
    <t>Bonding Requirements</t>
  </si>
  <si>
    <t>eCFR :: 2 CFR 200.326 -- Bonding requirements.</t>
  </si>
  <si>
    <t>Contract Provisioons</t>
  </si>
  <si>
    <t>eCFR :: 2 CFR 200.327 -- Contract provisions.</t>
  </si>
  <si>
    <t>Appendix II to Part 200—Contract Provisions for Non-Federal Entity Contracts Under Federal Awards</t>
  </si>
  <si>
    <t>In addition to other provisions required by the Federal agency or non-Federal entity, all contracts made by the non-Federal entity under the Federal award must contain provisions covering the following, as applicable.</t>
  </si>
  <si>
    <t>(A) Contracts for more than the simplified acquisition threshold, which is the inflation adjusted amount determined by the Civilian Agency Acquisition Council and the Defense Acquisition Regulations Council (Councils) as authorized by 41 U.S.C. 1908, must address administrative, contractual, or legal remedies in instances where contractors violate or breach contract terms, and provide for such sanctions and penalties as appropriate.</t>
  </si>
  <si>
    <t>(B) All contracts in excess of $10,000 must address termination for cause and for convenience by the non-Federal entity including the manner by which it will be effected and the basis for settlement.</t>
  </si>
  <si>
    <t>(C) Equal Employment Opportunity. Except as otherwise provided under 41 CFR Part 60, all contracts that meet the definition of “federally assisted construction contract” in 41 CFR Part 60-1.3 must include the equal opportunity clause provided under 41 CFR 60-1.4(b), in accordance with Executive Order 11246, “Equal Employment Opportunity” (30 FR 12319, 12935, 3 CFR Part, 1964-1965 Comp., p. 339), as amended by Executive Order 11375, “Amending Executive Order 11246 Relating to Equal Employment Opportunity,” and implementing regulations at 41 CFR part 60, “Office of Federal Contract Compliance Programs, Equal Employment Opportunity, Department of Labor.”</t>
  </si>
  <si>
    <t>(D) Davis-Bacon Act, as amended (40 U.S.C. 3141-3148). When required by Federal program legislation, all prime construction contracts in excess of $2,000 awarded by non-Federal entities must include a provision for compliance with the Davis-Bacon Act (40 U.S.C. 3141-3144, and 3146-3148) as supplemented by Department of Labor regulations (29 CFR Part 5, “Labor Standards Provisions Applicable to Contracts Covering Federally Financed and Assisted Construction”). In accordance with the statute, contractors must be required to pay wages to laborers and mechanics at a rate not less than the prevailing wages specified in a wage determination made by the Secretary of Labor. In addition, contractors must be required to pay wages not less than once a week. The non-Federal entity must place a copy of the current prevailing wage determination issued by the Department of Labor in each solicitation. The decision to award a contract or subcontract must be conditioned upon the acceptance of the wage determination. The non-Federal entity must report all suspected or reported violations to the Federal awarding agency. The contracts must also include a provision for compliance with the Copeland “Anti-Kickback” Act (40 U.S.C. 3145), as supplemented by Department of Labor regulations (29 CFR Part 3, “Contractors and Subcontractors on Public Building or Public Work Financed in Whole or in Part by Loans or Grants from the United States”). The Act provides that each contractor or subrecipient must be prohibited from inducing, by any means, any person employed in the construction, completion, or repair of public work, to give up any part of the compensation to which he or she is otherwise entitled. The non-Federal entity must report all suspected or reported violations to the Federal awarding agency.</t>
  </si>
  <si>
    <t>(E) Contract Work Hours and Safety Standards Act (40 U.S.C. 3701-3708). Where applicable, all contracts awarded by the non-Federal entity in excess of $100,000 that involve the employment of mechanics or laborers must include a provision for compliance with 40 U.S.C. 3702 and 3704, as supplemented by Department of Labor regulations (29 CFR Part 5). Under 40 U.S.C. 3702 of the Act, each contractor must be required to compute the wages of every mechanic and laborer on the basis of a standard work week of 40 hours. Work in excess of the standard work week is permissible provided that the worker is compensated at a rate of not less than one and a half times the basic rate of pay for all hours worked in excess of 40 hours in the work week. The requirements of 40 U.S.C. 3704 are applicable to construction work and provide that no laborer or mechanic must be required to work in surroundings or under working conditions which are unsanitary, hazardous or dangerous. These requirements do not apply to the purchases of supplies or materials or articles ordinarily available on the open market, or contracts for transportation or transmission of intelligence.</t>
  </si>
  <si>
    <t>(F) Rights to Inventions Made Under a Contract or Agreement. If the Federal award meets the definition of “funding agreement” under 37 CFR § 401.2 (a) and the recipient or subrecipient wishes to enter into a contract with a small business firm or nonprofit organization regarding the substitution of parties, assignment or performance of experimental, developmental, or research work under that “funding agreement,” the recipient or subrecipient must comply with the requirements of 37 CFR Part 401, “Rights to Inventions Made by Nonprofit Organizations and Small Business Firms Under Government Grants, Contracts and Cooperative Agreements,” and any implementing regulations issued by the awarding agency.</t>
  </si>
  <si>
    <t>(G) Clean Air Act (42 U.S.C. 7401-7671q.) and the Federal Water Pollution Control Act (33 U.S.C. 1251-1387), as amended—Contracts and subgrants of amounts in excess of $150,000 must contain a provision that requires the non-Federal award to agree to comply with all applicable standards, orders or regulations issued pursuant to the Clean Air Act (42 U.S.C. 7401-7671q) and the Federal Water Pollution Control Act as amended (33 U.S.C. 1251-1387). Violations must be reported to the Federal awarding agency and the Regional Office of the Environmental Protection Agency (EPA).</t>
  </si>
  <si>
    <t>(H) Debarment and Suspension (Executive Orders 12549 and 12689)—A contract award (see 2 CFR 180.220) must not be made to parties listed on the governmentwide exclusions in the System for Award Management (SAM), in accordance with the OMB guidelines at 2 CFR 180 that implement Executive Orders 12549 (3 CFR part 1986 Comp., p. 189) and 12689 (3 CFR part 1989 Comp., p. 235), “Debarment and Suspension.” SAM Exclusions contains the names of parties debarred, suspended, or otherwise excluded by agencies, as well as parties declared ineligible under statutory or regulatory authority other than Executive Order 12549.</t>
  </si>
  <si>
    <t>(I) Byrd Anti-Lobbying Amendment (31 U.S.C. 1352)—Contractors that apply or bid for an award exceeding $100,000 must file the required certification. Each tier certifies to the tier above that it will not and has not used Federal appropriated funds to pay any person or organization for influencing or attempting to influence an officer or employee of any agency, a member of Congress, officer or employee of Congress, or an employee of a member of Congress in connection with obtaining any Federal contract, grant or any other award covered by 31 U.S.C. 1352. Each tier must also disclose any lobbying with non-Federal funds that takes place in connection with obtaining any Federal award. Such disclosures are forwarded from tier to tier up to the non-Federal award.</t>
  </si>
  <si>
    <t>(J) See § 200.323.</t>
  </si>
  <si>
    <t>(K) See § 200.216.</t>
  </si>
  <si>
    <t>(L) See § 200.322.</t>
  </si>
  <si>
    <t>[78 FR 78608, Dec. 26, 2013, as amended at 79 FR 75888, Dec. 19, 2014; 85 FR 49577, Aug. 13, 2020]</t>
  </si>
  <si>
    <t>For a unit that is a 2 bedroom Duplex, and Natural Gas is used to fuel the following listed on the utility allowance schedule: Heating, Cooking, Water Heating, and Other (base) Gas Charge </t>
  </si>
  <si>
    <t>FMR and Current Contract Rent (which includes all utilities in 2024 is $1,402 </t>
  </si>
  <si>
    <t>Utility Allowance for a Duplex 2 bedroom unit in Berkshire County for Gas heating, Gas Water-heating, and Gas Cooking = $34 + $6 +$18 + $11 = $69 </t>
  </si>
  <si>
    <r>
      <t xml:space="preserve">Contract Rent amount with landlord would need to be reduced to </t>
    </r>
    <r>
      <rPr>
        <u/>
        <sz val="12"/>
        <rFont val="Arial"/>
        <family val="2"/>
      </rPr>
      <t>$1,333</t>
    </r>
    <r>
      <rPr>
        <sz val="12"/>
        <rFont val="Arial"/>
        <family val="2"/>
      </rPr>
      <t xml:space="preserve"> if Landlord would prefer to no longer include Natural Gas utilities </t>
    </r>
  </si>
  <si>
    <t>If the unit is below FMR ($1,333 in the above example), the lease needs to be amended to have either the Project or the tenant be responsible for the utilities. The rent would not need to be reduced, as long as the program still finds it a reasonable price without the gas utilities. </t>
  </si>
  <si>
    <r>
      <t>Misc Notes/Citations for above guidance</t>
    </r>
    <r>
      <rPr>
        <sz val="12"/>
        <rFont val="Roboto"/>
      </rPr>
      <t> </t>
    </r>
  </si>
  <si>
    <t>24 CFR 578.55 Operating Costs </t>
  </si>
  <si>
    <t>Source: CoC Eligible Activities - Operating Costs - HUD Exchange </t>
  </si>
  <si>
    <t>Utilities including electricity, gas, heating oil or other heating/cooling costs, water, sewer, and trash removal (§ 578.55(b)(5)) </t>
  </si>
  <si>
    <t>24 CFR 578.55(c) Ineligible costs. Program funds may not be used for rental assistance and operating costs in the same project. Program funds may not be used for the operating costs of emergency shelter- and supportive service-only facilities. Program funds may not be used for the maintenance and repair of housing where the costs of maintaining and repairing the housing are included in the lease. </t>
  </si>
  <si>
    <t>Notes on Supportive Services </t>
  </si>
  <si>
    <t>Utility deposits allowed </t>
  </si>
  <si>
    <t>Only utilities for carrying out supportive services, if leasing a space – no wiggle room or mention of applicability of utilities for program participants with leases/rental assistance agreements </t>
  </si>
  <si>
    <t>CoC Rent Calculation - Step 9: Determine the Utility Allowance - HUD Exchange </t>
  </si>
  <si>
    <t>If utilities are not included in the rent but are the responsibility of the resident, a utility allowance for reasonable utility consumption must be subtracted from the rent. CoC recipients are required to use their local Public Housing Authority’s (PHA) schedule of utility allowances per Notice CPD-17-11. </t>
  </si>
  <si>
    <t>If the cost of utilities is less than the permitted monthly rental amount, the amount of rent must be reduced by the cost of utilities. </t>
  </si>
  <si>
    <t>If the cost of utilities is greater than the permitted monthly rental amount, the household should receive a utilities reimbursement (View Notice CPD-17-11 for more information). </t>
  </si>
  <si>
    <t>Source: Continuum of Care Program: Leasing Slides (hudexchange.info) </t>
  </si>
  <si>
    <r>
      <t>The last point we want to discuss about leasing is how projects should consider and pay for utilities. </t>
    </r>
    <r>
      <rPr>
        <sz val="12"/>
        <rFont val="Arial"/>
        <family val="2"/>
      </rPr>
      <t> </t>
    </r>
  </si>
  <si>
    <r>
      <t>Whether or not utilities are included in the rent is a factor in determining the amount that can be paid for rent, and the amount that the participant can contribute towards the occupancy charge. The FMR in each community assumes the inclusion of all necessary utilities, except telephone. </t>
    </r>
    <r>
      <rPr>
        <sz val="12"/>
        <rFont val="Arial"/>
        <family val="2"/>
      </rPr>
      <t> </t>
    </r>
  </si>
  <si>
    <r>
      <t>It is the expectation that owners charging a unit rent equal to the FMR would include utilities in the rent. In this case, the recipient/subrecipient can use leasing funds to pay the entire rent for that unit and may also choose to charge program participants an occupancy charge.</t>
    </r>
    <r>
      <rPr>
        <sz val="12"/>
        <rFont val="Arial"/>
        <family val="2"/>
      </rPr>
      <t> </t>
    </r>
  </si>
  <si>
    <t>§ 200.344 Closeout.</t>
  </si>
  <si>
    <t>(a) The Federal agency or pass-through entity must close out the Federal award when it determines that all administrative actions and required work of the Federal award have been completed. When the recipient or subrecipient fails to complete the necessary administrative actions or the required work for an award, the Federal agency or pass-through entity must proceed with closeout based on the information available. This section specifies the administrative actions required at the end of the period of performance.</t>
  </si>
  <si>
    <t>(b) A recipient must submit all reports (financial, performance, and other reports required by the Federal award) no later than 120 calendar days after the conclusion of the period of performance. A subrecipient must submit all reports (financial, performance, and other reports required by a subaward) to the pass-through entity no later than 90 calendar days after the conclusion of the period of performance of the subaward (or an earlier date as agreed upon by the pass-through entity and subrecipient). When justified, the Federal agency or pass-through entity may approve extensions for the recipient or subrecipient. When the recipient does not have a final indirect cost rate covering the period of performance, a final financial report must still be submitted to fulfill the requirements of this section. The recipient must submit a revised final financial report when all applicable indirect cost rates have been finalized.</t>
  </si>
  <si>
    <t>(c) The recipient must liquidate all financial obligations incurred under the Federal award no later than 120 calendar days after the conclusion of the period of performance. A subrecipient must liquidate all financial obligations incurred under a subaward no later than 90 calendar days after the conclusion of the period of performance of the subaward (or an earlier date as agreed upon by the pass-through entity and subrecipient). When justified, the Federal agency or pass-through entity may approve extensions for the recipient or subrecipient.</t>
  </si>
  <si>
    <t>(d) The Federal agency or pass-through entity must not delay payments to the recipient or subrecipient for costs meeting the requirements of subpart E of this part.</t>
  </si>
  <si>
    <t>(e) The recipient or subrecipient must promptly refund any unobligated funds that the Federal agency or pass-through entity paid and that are not authorized to be retained. See OMB Circular A-129 and § 200.346.</t>
  </si>
  <si>
    <t>(f) The Federal agency or pass-through entity must make all necessary adjustments to the Federal share of costs after closeout reports are received (for example, to reflect the disallowance of any costs or the deobligation of an unliquidated balance).</t>
  </si>
  <si>
    <t>(g) The recipient or subrecipient must account for any property acquired with Federal funds or received from the Federal Government in accordance with §§ 200.310 through 200.316 and 200.330.</t>
  </si>
  <si>
    <t>(h) The Federal agency must make every effort to complete all closeout actions no later than one year after the end of the period of performance. If the indirect cost rate has not been finalized and would delay closeout, the Federal agency is authorized to mutually agree with the recipient to close an award using the current or most recently negotiated rate. However, the recipient is not required to agree to a final rate for a Federal award for the purpose of prompt closeout.</t>
  </si>
  <si>
    <t>(i) If the recipient does not comply with the requirements of this section, including submitting all final reports, the Federal agency must report the recipient's material failure to comply with the terms and conditions of the Federal award in SAM.gov. A Federal agency must use the Contractor Performance Assessment Reporting System (CPARS) to enter or amend information in SAM.gov. Federal agencies may also pursue other enforcement actions as appropriate. See § 200.339.</t>
  </si>
  <si>
    <r>
      <rPr>
        <b/>
        <sz val="10"/>
        <color rgb="FF000000"/>
        <rFont val="Calibri"/>
        <family val="2"/>
        <scheme val="minor"/>
      </rPr>
      <t>INTERIM RULE</t>
    </r>
    <r>
      <rPr>
        <sz val="10"/>
        <color rgb="FF000000"/>
        <rFont val="Calibri"/>
        <family val="2"/>
        <scheme val="minor"/>
      </rPr>
      <t>: Grants will be closed out in accordance with the requirements of 24 CFR parts 84 and 85, and closeout procedures established by HUD. (b) Reports. Applicants must submit all reports required by HUD no later than 90 days from the date of the end of the project’s grant term. (c) Closeout agreement. Any obligations remaining as of the date of the closeout must be covered by the terms of a closeout agreement. The agreement will be prepared by HUD in consultation with the recipient.</t>
    </r>
  </si>
  <si>
    <r>
      <rPr>
        <b/>
        <sz val="10"/>
        <color rgb="FF000000"/>
        <rFont val="Calibri"/>
        <family val="2"/>
        <scheme val="minor"/>
      </rPr>
      <t xml:space="preserve">(1) </t>
    </r>
    <r>
      <rPr>
        <sz val="10"/>
        <color rgb="FF000000"/>
        <rFont val="Calibri"/>
        <family val="2"/>
        <scheme val="minor"/>
      </rPr>
      <t>Identification of any closeout costs or contingent liabilities subject to payment with Continuum of Care program funds after the closeout agreement is signed; </t>
    </r>
  </si>
  <si>
    <r>
      <rPr>
        <b/>
        <sz val="10"/>
        <color rgb="FF000000"/>
        <rFont val="Calibri"/>
        <family val="2"/>
        <scheme val="minor"/>
      </rPr>
      <t xml:space="preserve">(2) </t>
    </r>
    <r>
      <rPr>
        <sz val="10"/>
        <color rgb="FF000000"/>
        <rFont val="Calibri"/>
        <family val="2"/>
        <scheme val="minor"/>
      </rPr>
      <t>Identification of any unused grant funds to be deobligated by HUD; (3) Identification of any program income on deposit in financial institutions at the time the closeout agreement is signed;</t>
    </r>
  </si>
  <si>
    <r>
      <rPr>
        <b/>
        <sz val="11"/>
        <color theme="1"/>
        <rFont val="Calibri"/>
        <family val="2"/>
        <scheme val="minor"/>
      </rPr>
      <t>(3)</t>
    </r>
    <r>
      <rPr>
        <sz val="11"/>
        <color theme="1"/>
        <rFont val="Calibri"/>
        <family val="2"/>
        <scheme val="minor"/>
      </rPr>
      <t xml:space="preserve"> Identification of any program income on deposit in financial institutions at the time the closeout agreement is signed;</t>
    </r>
  </si>
  <si>
    <r>
      <rPr>
        <b/>
        <sz val="10"/>
        <color rgb="FF000000"/>
        <rFont val="Calibri"/>
        <family val="2"/>
        <scheme val="minor"/>
      </rPr>
      <t>(4)</t>
    </r>
    <r>
      <rPr>
        <sz val="10"/>
        <color rgb="FF000000"/>
        <rFont val="Calibri"/>
        <family val="2"/>
        <scheme val="minor"/>
      </rPr>
      <t xml:space="preserve"> Description of the recipient’s responsibility after closeout for:</t>
    </r>
  </si>
  <si>
    <r>
      <rPr>
        <b/>
        <sz val="10"/>
        <color rgb="FF000000"/>
        <rFont val="Calibri"/>
        <family val="2"/>
        <scheme val="minor"/>
      </rPr>
      <t>(i)</t>
    </r>
    <r>
      <rPr>
        <sz val="10"/>
        <color rgb="FF000000"/>
        <rFont val="Calibri"/>
        <family val="2"/>
        <scheme val="minor"/>
      </rPr>
      <t xml:space="preserve"> Compliance with all program requirements in using program income on deposit at the time the closeout agreement is signed and in using any other remaining Continuum of Care program funds available for closeout costs and contingent liabilities; </t>
    </r>
    <r>
      <rPr>
        <b/>
        <sz val="10"/>
        <color rgb="FF000000"/>
        <rFont val="Calibri"/>
        <family val="2"/>
        <scheme val="minor"/>
      </rPr>
      <t>(ii)</t>
    </r>
    <r>
      <rPr>
        <sz val="10"/>
        <color rgb="FF000000"/>
        <rFont val="Calibri"/>
        <family val="2"/>
        <scheme val="minor"/>
      </rPr>
      <t xml:space="preserve"> Use of real property assisted with Continuum of Care program funds in accordance with the terms of commitment and principles; </t>
    </r>
    <r>
      <rPr>
        <b/>
        <sz val="10"/>
        <color rgb="FF000000"/>
        <rFont val="Calibri"/>
        <family val="2"/>
        <scheme val="minor"/>
      </rPr>
      <t>(iii)</t>
    </r>
    <r>
      <rPr>
        <sz val="10"/>
        <color rgb="FF000000"/>
        <rFont val="Calibri"/>
        <family val="2"/>
        <scheme val="minor"/>
      </rPr>
      <t xml:space="preserve"> Use of personal property purchased with Continuum of Care program funds; and</t>
    </r>
    <r>
      <rPr>
        <b/>
        <sz val="10"/>
        <color rgb="FF000000"/>
        <rFont val="Calibri"/>
        <family val="2"/>
        <scheme val="minor"/>
      </rPr>
      <t xml:space="preserve"> (iv)</t>
    </r>
    <r>
      <rPr>
        <sz val="10"/>
        <color rgb="FF000000"/>
        <rFont val="Calibri"/>
        <family val="2"/>
        <scheme val="minor"/>
      </rPr>
      <t xml:space="preserve"> Compliance with requirements governing program income received subsequent to grant closeout. </t>
    </r>
  </si>
  <si>
    <r>
      <rPr>
        <b/>
        <sz val="10"/>
        <color rgb="FF000000"/>
        <rFont val="Calibri"/>
        <family val="2"/>
        <scheme val="minor"/>
      </rPr>
      <t>(5)</t>
    </r>
    <r>
      <rPr>
        <sz val="10"/>
        <color rgb="FF000000"/>
        <rFont val="Calibri"/>
        <family val="2"/>
        <scheme val="minor"/>
      </rPr>
      <t xml:space="preserve"> Other provisions appropriate to any special circumstances of the grant closeout, in modification of or in addition to the obligations in paragraphs (c)(1) through (4) of this section. Dated: June 28, 2012. Mark Johnston, Assistant Secretary for Community Planning and Development (Acting). [FR Doc. 2012–17546 Filed 7–30–12; 8:45 am] BILLING CODE 4210–67–P</t>
    </r>
  </si>
  <si>
    <t>Three County Continuum of Care (CoC) Subrecipient APR Submission Guide</t>
  </si>
  <si>
    <t>APRs (Annual Performance Reports) are due for different projects funded by the Three County CoC at different times throughout the year. The APR for your project will be due within 90 days of the last day of the grant cycle. If you have any questions about exactly when your current grant cycle ends or your APR is due for submission in Sage, please reach out to Michele LaFleur at mlafleur@communityaction.us</t>
  </si>
  <si>
    <t xml:space="preserve">In order to take over the APR submission process for all funded projects in the Three County CoC, Community Action Pioneer Valley has created an online submission form for project responses to APR questions. </t>
  </si>
  <si>
    <t>The Three County CoC will enter responses in Sage and confirm the financial information in ELOCCS. The Three County CoC will also run the ‘APR’ report in HMIS which provides the CSV files for upload. After entering data, the CoC will print a copy for review by the Subrecipient Project Staff as well as the Three County CoC Program Director. The CoC will notify Subrecipient Project Staff of any validations errors that occur when entering data or any other issues which arise and need to be remediated before submission.</t>
  </si>
  <si>
    <t>The CoC Program Director and Subrecipient Project Staff will have 2 weeks to bring up any concerns with the APR as entered in Sage and to give their approval for submission in Sage. Once approval is received from both the CoC Program Director and the Subrecipient Site Administrator, Program Director, or Executive Director, the CoC’s Data &amp; Evaluation Manager will submit the APR and notify all parties of a successful submission.</t>
  </si>
  <si>
    <t>APR Submission Timeline</t>
  </si>
  <si>
    <t>May project applicants make changes to the project details (e.g., change the number of beds or the budget line items) through the consolidation process in the CoC Program Competition?</t>
  </si>
  <si>
    <t>No. Consolidation projects must include the total number of beds, units, persons served, etc., taking information from the individual renewal project applications and adding the information together for the total amounts. The information from the individual project applications must be in line with the current grant agreements, or grant agreement as amended. A project applicant cannot use the renewal consolidation process to make significant changes to project applications, such as changing or reducing the number of persons served, changing or reducing the number of beds or units,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</si>
</sst>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_(&quot;$&quot;* #,##0.000_);_(&quot;$&quot;* \(#,##0.000\);_(&quot;$&quot;* &quot;-&quot;??_);_(@_)"/>
    <numFmt numFmtId="165" formatCode="[$-409]mmmm\ d\,\ yyyy;@"/>
    <numFmt numFmtId="166" formatCode="[$-409]mmmm\-yy;@"/>
    <numFmt numFmtId="167" formatCode="_(* #,##0_);_(* \(#,##0\);_(* &quot;-&quot;??_);_(@_)"/>
    <numFmt numFmtId="168" formatCode="_(&quot;$&quot;* #,##0_);_(&quot;$&quot;* \(#,##0\);_(&quot;$&quot;* &quot;-&quot;??_);_(@_)"/>
  </numFmts>
  <fonts count="109">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i/>
      <sz val="14"/>
      <color theme="1"/>
      <name val="Calibri"/>
      <family val="2"/>
      <scheme val="minor"/>
    </font>
    <font>
      <sz val="12"/>
      <color rgb="FF000000"/>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20"/>
      <color theme="1"/>
      <name val="Calibri"/>
      <family val="2"/>
      <scheme val="minor"/>
    </font>
    <font>
      <b/>
      <sz val="16"/>
      <color theme="1"/>
      <name val="Calibri"/>
      <family val="2"/>
      <scheme val="minor"/>
    </font>
    <font>
      <sz val="14"/>
      <color theme="1"/>
      <name val="Calibri"/>
      <family val="2"/>
      <scheme val="minor"/>
    </font>
    <font>
      <sz val="12"/>
      <color theme="1"/>
      <name val="Calibri"/>
      <family val="2"/>
      <scheme val="minor"/>
    </font>
    <font>
      <sz val="12"/>
      <color rgb="FF333333"/>
      <name val="Open Sans"/>
      <family val="2"/>
    </font>
    <font>
      <b/>
      <sz val="12"/>
      <color rgb="FF333333"/>
      <name val="Open Sans"/>
      <family val="2"/>
    </font>
    <font>
      <b/>
      <sz val="12"/>
      <color rgb="FF000000"/>
      <name val="Calibri"/>
      <family val="2"/>
      <scheme val="minor"/>
    </font>
    <font>
      <i/>
      <sz val="11"/>
      <color theme="1"/>
      <name val="Calibri"/>
      <family val="2"/>
      <scheme val="minor"/>
    </font>
    <font>
      <i/>
      <sz val="12"/>
      <color theme="1"/>
      <name val="Calibri"/>
      <family val="2"/>
      <scheme val="minor"/>
    </font>
    <font>
      <b/>
      <i/>
      <sz val="12"/>
      <color rgb="FF000000"/>
      <name val="Calibri"/>
      <family val="2"/>
      <scheme val="minor"/>
    </font>
    <font>
      <b/>
      <i/>
      <sz val="12"/>
      <color theme="1"/>
      <name val="Calibri"/>
      <family val="2"/>
      <scheme val="minor"/>
    </font>
    <font>
      <b/>
      <i/>
      <sz val="14"/>
      <name val="Arial"/>
      <family val="2"/>
    </font>
    <font>
      <b/>
      <sz val="10"/>
      <name val="Arial"/>
      <family val="2"/>
    </font>
    <font>
      <i/>
      <sz val="8"/>
      <name val="Arial"/>
      <family val="2"/>
    </font>
    <font>
      <b/>
      <sz val="8"/>
      <name val="Arial"/>
      <family val="2"/>
    </font>
    <font>
      <b/>
      <sz val="9"/>
      <name val="Arial"/>
      <family val="2"/>
    </font>
    <font>
      <sz val="9"/>
      <name val="Arial"/>
      <family val="2"/>
    </font>
    <font>
      <sz val="8"/>
      <name val="Arial"/>
      <family val="2"/>
    </font>
    <font>
      <sz val="10"/>
      <name val="Arial"/>
      <family val="2"/>
    </font>
    <font>
      <i/>
      <sz val="10"/>
      <name val="Arial"/>
      <family val="2"/>
    </font>
    <font>
      <b/>
      <sz val="11"/>
      <name val="Arial"/>
      <family val="2"/>
    </font>
    <font>
      <b/>
      <i/>
      <sz val="8"/>
      <name val="Arial"/>
      <family val="2"/>
    </font>
    <font>
      <b/>
      <u/>
      <sz val="11"/>
      <color theme="1"/>
      <name val="Calibri"/>
      <family val="2"/>
      <scheme val="minor"/>
    </font>
    <font>
      <b/>
      <u/>
      <sz val="12"/>
      <color theme="1"/>
      <name val="Calibri"/>
      <family val="2"/>
      <scheme val="minor"/>
    </font>
    <font>
      <sz val="11"/>
      <name val="Calibri"/>
      <family val="2"/>
      <scheme val="minor"/>
    </font>
    <font>
      <b/>
      <sz val="11"/>
      <name val="Calibri"/>
      <family val="2"/>
      <scheme val="minor"/>
    </font>
    <font>
      <sz val="11"/>
      <color rgb="FF000000"/>
      <name val="Calibri"/>
      <family val="2"/>
      <scheme val="minor"/>
    </font>
    <font>
      <sz val="10"/>
      <color theme="1"/>
      <name val="Calibri"/>
      <family val="2"/>
      <scheme val="minor"/>
    </font>
    <font>
      <b/>
      <sz val="18"/>
      <color theme="1"/>
      <name val="Calibri"/>
      <family val="2"/>
      <scheme val="minor"/>
    </font>
    <font>
      <u/>
      <sz val="11"/>
      <color theme="10"/>
      <name val="Calibri"/>
      <family val="2"/>
      <scheme val="minor"/>
    </font>
    <font>
      <b/>
      <u val="doubleAccounting"/>
      <sz val="11"/>
      <color theme="1"/>
      <name val="Calibri"/>
      <family val="2"/>
      <scheme val="minor"/>
    </font>
    <font>
      <b/>
      <u val="singleAccounting"/>
      <sz val="10"/>
      <color theme="1"/>
      <name val="Calibri"/>
      <family val="2"/>
      <scheme val="minor"/>
    </font>
    <font>
      <b/>
      <u val="singleAccounting"/>
      <sz val="11"/>
      <color theme="1"/>
      <name val="Calibri"/>
      <family val="2"/>
      <scheme val="minor"/>
    </font>
    <font>
      <b/>
      <sz val="10"/>
      <color theme="1"/>
      <name val="Calibri"/>
      <family val="2"/>
      <scheme val="minor"/>
    </font>
    <font>
      <u val="singleAccounting"/>
      <sz val="11"/>
      <color theme="1"/>
      <name val="Calibri"/>
      <family val="2"/>
      <scheme val="minor"/>
    </font>
    <font>
      <b/>
      <sz val="14"/>
      <color theme="0"/>
      <name val="Calibri"/>
      <family val="2"/>
      <scheme val="minor"/>
    </font>
    <font>
      <b/>
      <i/>
      <sz val="16"/>
      <color theme="1"/>
      <name val="Calibri"/>
      <family val="2"/>
      <scheme val="minor"/>
    </font>
    <font>
      <b/>
      <sz val="11"/>
      <color rgb="FF000000"/>
      <name val="Calibri"/>
      <family val="2"/>
      <scheme val="minor"/>
    </font>
    <font>
      <u/>
      <sz val="11"/>
      <color rgb="FF0000FF"/>
      <name val="Calibri"/>
      <family val="2"/>
      <scheme val="minor"/>
    </font>
    <font>
      <b/>
      <sz val="8"/>
      <color rgb="FF000000"/>
      <name val="Calibri"/>
      <family val="2"/>
      <scheme val="minor"/>
    </font>
    <font>
      <b/>
      <sz val="8"/>
      <color rgb="FFFF0000"/>
      <name val="Calibri"/>
      <family val="2"/>
      <scheme val="minor"/>
    </font>
    <font>
      <sz val="8"/>
      <name val="Calibri"/>
      <family val="2"/>
      <scheme val="minor"/>
    </font>
    <font>
      <b/>
      <sz val="13"/>
      <color rgb="FF000000"/>
      <name val="Calibri"/>
      <family val="2"/>
      <scheme val="minor"/>
    </font>
    <font>
      <b/>
      <i/>
      <sz val="11"/>
      <color rgb="FF000000"/>
      <name val="Calibri"/>
      <family val="2"/>
      <scheme val="minor"/>
    </font>
    <font>
      <b/>
      <sz val="18"/>
      <color theme="0"/>
      <name val="Calibri"/>
      <family val="2"/>
      <scheme val="minor"/>
    </font>
    <font>
      <sz val="11"/>
      <color rgb="FF333333"/>
      <name val="Arial"/>
      <family val="2"/>
    </font>
    <font>
      <sz val="11"/>
      <color rgb="FF333333"/>
      <name val="Calibri"/>
      <family val="2"/>
      <scheme val="minor"/>
    </font>
    <font>
      <b/>
      <sz val="11"/>
      <color rgb="FF333333"/>
      <name val="Calibri"/>
      <family val="2"/>
      <scheme val="minor"/>
    </font>
    <font>
      <u/>
      <sz val="11"/>
      <color rgb="FF000000"/>
      <name val="Calibri"/>
      <family val="2"/>
      <scheme val="minor"/>
    </font>
    <font>
      <sz val="11"/>
      <color rgb="FFFF0000"/>
      <name val="Calibri"/>
      <family val="2"/>
      <scheme val="minor"/>
    </font>
    <font>
      <sz val="9"/>
      <color theme="1"/>
      <name val="Calibri"/>
      <family val="2"/>
      <scheme val="minor"/>
    </font>
    <font>
      <sz val="8"/>
      <color theme="1"/>
      <name val="Calibri"/>
      <family val="2"/>
      <scheme val="minor"/>
    </font>
    <font>
      <sz val="7"/>
      <color theme="1"/>
      <name val="Calibri"/>
      <family val="2"/>
      <scheme val="minor"/>
    </font>
    <font>
      <sz val="6"/>
      <color theme="1"/>
      <name val="Calibri"/>
      <family val="2"/>
      <scheme val="minor"/>
    </font>
    <font>
      <b/>
      <sz val="11"/>
      <color rgb="FFFF0000"/>
      <name val="Calibri"/>
      <family val="2"/>
      <scheme val="minor"/>
    </font>
    <font>
      <b/>
      <u val="singleAccounting"/>
      <sz val="11"/>
      <color rgb="FFFF0000"/>
      <name val="Calibri"/>
      <family val="2"/>
      <scheme val="minor"/>
    </font>
    <font>
      <b/>
      <u val="singleAccounting"/>
      <sz val="11"/>
      <name val="Calibri"/>
      <family val="2"/>
      <scheme val="minor"/>
    </font>
    <font>
      <b/>
      <sz val="8"/>
      <name val="Calibri"/>
      <family val="2"/>
      <scheme val="minor"/>
    </font>
    <font>
      <i/>
      <sz val="11"/>
      <color rgb="FF0000FF"/>
      <name val="Calibri"/>
      <family val="2"/>
      <scheme val="minor"/>
    </font>
    <font>
      <b/>
      <i/>
      <sz val="11"/>
      <name val="Calibri"/>
      <family val="2"/>
      <scheme val="minor"/>
    </font>
    <font>
      <b/>
      <i/>
      <sz val="11"/>
      <color rgb="FF0000FF"/>
      <name val="Calibri"/>
      <family val="2"/>
      <scheme val="minor"/>
    </font>
    <font>
      <b/>
      <sz val="11"/>
      <color theme="2" tint="-0.499984740745262"/>
      <name val="Calibri"/>
      <family val="2"/>
      <scheme val="minor"/>
    </font>
    <font>
      <sz val="11"/>
      <color theme="2" tint="-0.499984740745262"/>
      <name val="Calibri"/>
      <family val="2"/>
      <scheme val="minor"/>
    </font>
    <font>
      <b/>
      <sz val="11"/>
      <color theme="0" tint="-0.499984740745262"/>
      <name val="Calibri"/>
      <family val="2"/>
      <scheme val="minor"/>
    </font>
    <font>
      <sz val="11"/>
      <color theme="0" tint="-0.499984740745262"/>
      <name val="Calibri"/>
      <family val="2"/>
      <scheme val="minor"/>
    </font>
    <font>
      <b/>
      <u val="doubleAccounting"/>
      <sz val="11"/>
      <name val="Calibri"/>
      <family val="2"/>
      <scheme val="minor"/>
    </font>
    <font>
      <sz val="12"/>
      <name val="Arial"/>
      <family val="2"/>
    </font>
    <font>
      <u/>
      <sz val="12"/>
      <name val="Arial"/>
      <family val="2"/>
    </font>
    <font>
      <b/>
      <u/>
      <sz val="12"/>
      <name val="Roboto"/>
    </font>
    <font>
      <sz val="12"/>
      <name val="Roboto"/>
    </font>
    <font>
      <sz val="10.5"/>
      <color rgb="FF333333"/>
      <name val="Open Sans"/>
      <family val="2"/>
    </font>
    <font>
      <i/>
      <sz val="12"/>
      <name val="Arial"/>
      <family val="2"/>
    </font>
    <font>
      <sz val="18"/>
      <color rgb="FF2F5496"/>
      <name val="Calibri Light"/>
      <family val="2"/>
    </font>
    <font>
      <sz val="28"/>
      <color theme="1"/>
      <name val="Calibri Light"/>
      <family val="2"/>
    </font>
    <font>
      <sz val="9"/>
      <color indexed="81"/>
      <name val="Tahoma"/>
      <family val="2"/>
    </font>
    <font>
      <b/>
      <sz val="9"/>
      <color indexed="81"/>
      <name val="Tahoma"/>
      <family val="2"/>
    </font>
    <font>
      <b/>
      <sz val="11"/>
      <color rgb="FF242424"/>
      <name val="Arial"/>
      <family val="2"/>
    </font>
    <font>
      <b/>
      <sz val="11"/>
      <color rgb="FF000000"/>
      <name val="Arial"/>
      <family val="2"/>
    </font>
    <font>
      <sz val="11"/>
      <color rgb="FF000000"/>
      <name val="Arial"/>
      <family val="2"/>
    </font>
    <font>
      <u/>
      <sz val="11"/>
      <color rgb="FF467886"/>
      <name val="Arial"/>
      <family val="2"/>
    </font>
    <font>
      <b/>
      <u/>
      <sz val="12"/>
      <color rgb="FF000000"/>
      <name val="Calibri"/>
      <family val="2"/>
      <scheme val="minor"/>
    </font>
    <font>
      <sz val="9"/>
      <color rgb="FF242424"/>
      <name val="Arial"/>
      <family val="2"/>
    </font>
    <font>
      <b/>
      <sz val="9"/>
      <color rgb="FF242424"/>
      <name val="Arial"/>
      <family val="2"/>
    </font>
    <font>
      <b/>
      <sz val="11"/>
      <color rgb="FF242424"/>
      <name val="Inherit"/>
    </font>
    <font>
      <sz val="11"/>
      <color rgb="FF242424"/>
      <name val="Inherit"/>
    </font>
    <font>
      <sz val="8"/>
      <color rgb="FF333333"/>
      <name val="Open Sans"/>
      <family val="2"/>
    </font>
    <font>
      <sz val="14"/>
      <color rgb="FF0D4050"/>
      <name val="Inherit"/>
    </font>
    <font>
      <sz val="12"/>
      <color theme="1"/>
      <name val="Times New Roman"/>
      <family val="1"/>
    </font>
    <font>
      <b/>
      <sz val="12"/>
      <color theme="1"/>
      <name val="Times New Roman"/>
      <family val="1"/>
    </font>
    <font>
      <sz val="10"/>
      <color rgb="FF000000"/>
      <name val="Calibri"/>
      <family val="2"/>
      <scheme val="minor"/>
    </font>
    <font>
      <b/>
      <sz val="10"/>
      <color rgb="FF000000"/>
      <name val="Calibri"/>
      <family val="2"/>
      <scheme val="minor"/>
    </font>
    <font>
      <sz val="12"/>
      <color rgb="FF0000FF"/>
      <name val="Times New Roman"/>
      <family val="1"/>
    </font>
    <font>
      <sz val="12"/>
      <color rgb="FF000000"/>
      <name val="Calibri"/>
      <family val="2"/>
    </font>
    <font>
      <sz val="12"/>
      <name val="Times New Roman"/>
      <family val="1"/>
    </font>
    <font>
      <b/>
      <sz val="12"/>
      <name val="Times New Roman"/>
      <family val="1"/>
    </font>
    <font>
      <b/>
      <sz val="12"/>
      <color rgb="FF000000"/>
      <name val="Calibri"/>
      <family val="2"/>
    </font>
    <font>
      <u/>
      <sz val="14"/>
      <color theme="10"/>
      <name val="Calibri"/>
      <family val="2"/>
      <scheme val="minor"/>
    </font>
    <font>
      <sz val="24"/>
      <color rgb="FF0D4050"/>
      <name val="Inherit"/>
    </font>
    <font>
      <sz val="13"/>
      <color rgb="FF000000"/>
      <name val="Open Sans"/>
      <family val="2"/>
    </font>
    <font>
      <sz val="12"/>
      <color rgb="FFB36AE2"/>
      <name val="Times New Roman"/>
      <family val="1"/>
    </font>
  </fonts>
  <fills count="33">
    <fill>
      <patternFill patternType="none"/>
    </fill>
    <fill>
      <patternFill patternType="gray125"/>
    </fill>
    <fill>
      <patternFill patternType="solid">
        <fgColor theme="4" tint="0.59999389629810485"/>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2" tint="-0.49998474074526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2"/>
        <bgColor indexed="64"/>
      </patternFill>
    </fill>
    <fill>
      <patternFill patternType="solid">
        <fgColor rgb="FF00B050"/>
        <bgColor indexed="64"/>
      </patternFill>
    </fill>
    <fill>
      <patternFill patternType="solid">
        <fgColor rgb="FFFF6600"/>
        <bgColor indexed="64"/>
      </patternFill>
    </fill>
    <fill>
      <patternFill patternType="solid">
        <fgColor rgb="FFFF9933"/>
        <bgColor indexed="64"/>
      </patternFill>
    </fill>
    <fill>
      <patternFill patternType="solid">
        <fgColor rgb="FFFFFF00"/>
        <bgColor indexed="64"/>
      </patternFill>
    </fill>
    <fill>
      <patternFill patternType="solid">
        <fgColor rgb="FF0070C0"/>
        <bgColor indexed="64"/>
      </patternFill>
    </fill>
    <fill>
      <patternFill patternType="solid">
        <fgColor theme="7"/>
        <bgColor indexed="64"/>
      </patternFill>
    </fill>
    <fill>
      <patternFill patternType="solid">
        <fgColor rgb="FF7030A0"/>
        <bgColor indexed="64"/>
      </patternFill>
    </fill>
    <fill>
      <patternFill patternType="solid">
        <fgColor theme="0"/>
        <bgColor indexed="64"/>
      </patternFill>
    </fill>
    <fill>
      <patternFill patternType="solid">
        <fgColor rgb="FFFF0000"/>
        <bgColor rgb="FF000000"/>
      </patternFill>
    </fill>
    <fill>
      <patternFill patternType="solid">
        <fgColor rgb="FFC4D79B"/>
        <bgColor rgb="FF000000"/>
      </patternFill>
    </fill>
    <fill>
      <patternFill patternType="solid">
        <fgColor rgb="FFFFFFFF"/>
        <bgColor rgb="FF000000"/>
      </patternFill>
    </fill>
    <fill>
      <patternFill patternType="solid">
        <fgColor rgb="FFD9D9D9"/>
        <bgColor rgb="FF000000"/>
      </patternFill>
    </fill>
    <fill>
      <patternFill patternType="solid">
        <fgColor rgb="FFCC66FF"/>
        <bgColor indexed="64"/>
      </patternFill>
    </fill>
    <fill>
      <patternFill patternType="solid">
        <fgColor theme="8" tint="0.39997558519241921"/>
        <bgColor indexed="64"/>
      </patternFill>
    </fill>
    <fill>
      <patternFill patternType="lightDown">
        <bgColor theme="4" tint="0.79998168889431442"/>
      </patternFill>
    </fill>
    <fill>
      <patternFill patternType="solid">
        <fgColor theme="2" tint="-0.249977111117893"/>
        <bgColor indexed="64"/>
      </patternFill>
    </fill>
    <fill>
      <patternFill patternType="solid">
        <fgColor rgb="FFF6C5AC"/>
        <bgColor indexed="64"/>
      </patternFill>
    </fill>
    <fill>
      <patternFill patternType="solid">
        <fgColor rgb="FFFAE2D5"/>
        <bgColor indexed="64"/>
      </patternFill>
    </fill>
    <fill>
      <patternFill patternType="solid">
        <fgColor rgb="FF83CAEB"/>
        <bgColor indexed="64"/>
      </patternFill>
    </fill>
    <fill>
      <patternFill patternType="solid">
        <fgColor rgb="FFC1E4F5"/>
        <bgColor indexed="64"/>
      </patternFill>
    </fill>
    <fill>
      <patternFill patternType="solid">
        <fgColor theme="9" tint="0.59999389629810485"/>
        <bgColor indexed="64"/>
      </patternFill>
    </fill>
  </fills>
  <borders count="99">
    <border>
      <left/>
      <right/>
      <top/>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thin">
        <color indexed="64"/>
      </right>
      <top/>
      <bottom/>
      <diagonal/>
    </border>
    <border>
      <left/>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double">
        <color indexed="64"/>
      </bottom>
      <diagonal/>
    </border>
    <border>
      <left/>
      <right style="medium">
        <color indexed="64"/>
      </right>
      <top style="medium">
        <color indexed="64"/>
      </top>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theme="1"/>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double">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style="medium">
        <color indexed="64"/>
      </right>
      <top style="thin">
        <color indexed="64"/>
      </top>
      <bottom style="thin">
        <color indexed="64"/>
      </bottom>
      <diagonal/>
    </border>
    <border>
      <left/>
      <right/>
      <top/>
      <bottom style="double">
        <color auto="1"/>
      </bottom>
      <diagonal/>
    </border>
    <border>
      <left style="medium">
        <color indexed="64"/>
      </left>
      <right style="thin">
        <color indexed="64"/>
      </right>
      <top/>
      <bottom/>
      <diagonal/>
    </border>
    <border>
      <left style="medium">
        <color indexed="64"/>
      </left>
      <right/>
      <top style="thin">
        <color indexed="64"/>
      </top>
      <bottom/>
      <diagonal/>
    </border>
    <border>
      <left style="medium">
        <color indexed="64"/>
      </left>
      <right/>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style="thin">
        <color indexed="64"/>
      </left>
      <right/>
      <top style="double">
        <color indexed="64"/>
      </top>
      <bottom/>
      <diagonal/>
    </border>
    <border>
      <left style="thin">
        <color indexed="64"/>
      </left>
      <right/>
      <top/>
      <bottom style="double">
        <color indexed="64"/>
      </bottom>
      <diagonal/>
    </border>
    <border>
      <left style="thin">
        <color indexed="64"/>
      </left>
      <right style="double">
        <color indexed="64"/>
      </right>
      <top style="double">
        <color indexed="64"/>
      </top>
      <bottom/>
      <diagonal/>
    </border>
    <border>
      <left style="thin">
        <color indexed="64"/>
      </left>
      <right style="double">
        <color indexed="64"/>
      </right>
      <top/>
      <bottom/>
      <diagonal/>
    </border>
    <border>
      <left style="thin">
        <color indexed="64"/>
      </left>
      <right style="double">
        <color indexed="64"/>
      </right>
      <top/>
      <bottom style="double">
        <color indexed="64"/>
      </bottom>
      <diagonal/>
    </border>
    <border>
      <left style="double">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top/>
      <bottom/>
      <diagonal/>
    </border>
    <border>
      <left style="thick">
        <color auto="1"/>
      </left>
      <right style="thin">
        <color auto="1"/>
      </right>
      <top style="thin">
        <color auto="1"/>
      </top>
      <bottom style="thin">
        <color auto="1"/>
      </bottom>
      <diagonal/>
    </border>
    <border>
      <left style="medium">
        <color rgb="FF000000"/>
      </left>
      <right style="medium">
        <color rgb="FF000000"/>
      </right>
      <top style="medium">
        <color rgb="FF000000"/>
      </top>
      <bottom style="thin">
        <color auto="1"/>
      </bottom>
      <diagonal/>
    </border>
    <border>
      <left style="thick">
        <color auto="1"/>
      </left>
      <right/>
      <top style="thin">
        <color auto="1"/>
      </top>
      <bottom/>
      <diagonal/>
    </border>
    <border>
      <left style="medium">
        <color rgb="FF000000"/>
      </left>
      <right style="medium">
        <color rgb="FF000000"/>
      </right>
      <top style="thin">
        <color auto="1"/>
      </top>
      <bottom/>
      <diagonal/>
    </border>
    <border>
      <left style="thin">
        <color auto="1"/>
      </left>
      <right/>
      <top style="thick">
        <color auto="1"/>
      </top>
      <bottom style="thin">
        <color auto="1"/>
      </bottom>
      <diagonal/>
    </border>
    <border>
      <left style="medium">
        <color rgb="FF000000"/>
      </left>
      <right style="medium">
        <color rgb="FF000000"/>
      </right>
      <top style="thin">
        <color auto="1"/>
      </top>
      <bottom style="thin">
        <color auto="1"/>
      </bottom>
      <diagonal/>
    </border>
    <border>
      <left style="medium">
        <color rgb="FF000000"/>
      </left>
      <right style="medium">
        <color rgb="FF000000"/>
      </right>
      <top/>
      <bottom/>
      <diagonal/>
    </border>
    <border>
      <left style="thick">
        <color auto="1"/>
      </left>
      <right style="thin">
        <color auto="1"/>
      </right>
      <top style="thin">
        <color auto="1"/>
      </top>
      <bottom/>
      <diagonal/>
    </border>
    <border>
      <left style="thick">
        <color auto="1"/>
      </left>
      <right style="thin">
        <color auto="1"/>
      </right>
      <top/>
      <bottom style="thin">
        <color auto="1"/>
      </bottom>
      <diagonal/>
    </border>
    <border>
      <left style="medium">
        <color rgb="FF000000"/>
      </left>
      <right style="medium">
        <color rgb="FF000000"/>
      </right>
      <top/>
      <bottom style="thin">
        <color auto="1"/>
      </bottom>
      <diagonal/>
    </border>
    <border>
      <left style="medium">
        <color rgb="FF000000"/>
      </left>
      <right style="medium">
        <color rgb="FF000000"/>
      </right>
      <top style="thin">
        <color indexed="64"/>
      </top>
      <bottom style="medium">
        <color rgb="FF000000"/>
      </bottom>
      <diagonal/>
    </border>
    <border>
      <left style="thin">
        <color auto="1"/>
      </left>
      <right style="thick">
        <color auto="1"/>
      </right>
      <top style="thin">
        <color auto="1"/>
      </top>
      <bottom/>
      <diagonal/>
    </border>
    <border>
      <left style="thin">
        <color auto="1"/>
      </left>
      <right style="thick">
        <color auto="1"/>
      </right>
      <top/>
      <bottom/>
      <diagonal/>
    </border>
    <border>
      <left style="thin">
        <color auto="1"/>
      </left>
      <right style="thick">
        <color auto="1"/>
      </right>
      <top/>
      <bottom style="thin">
        <color auto="1"/>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rgb="FF1B5061"/>
      </left>
      <right style="medium">
        <color rgb="FF1B5061"/>
      </right>
      <top style="medium">
        <color rgb="FF1B5061"/>
      </top>
      <bottom style="medium">
        <color rgb="FF1B506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n">
        <color auto="1"/>
      </left>
      <right style="thick">
        <color auto="1"/>
      </right>
      <top style="thin">
        <color auto="1"/>
      </top>
      <bottom style="thin">
        <color auto="1"/>
      </bottom>
      <diagonal/>
    </border>
    <border>
      <left/>
      <right style="thin">
        <color auto="1"/>
      </right>
      <top style="thick">
        <color auto="1"/>
      </top>
      <bottom style="thin">
        <color auto="1"/>
      </bottom>
      <diagonal/>
    </border>
  </borders>
  <cellStyleXfs count="5">
    <xf numFmtId="0" fontId="0" fillId="0" borderId="0"/>
    <xf numFmtId="43" fontId="6" fillId="0" borderId="0" applyFont="0" applyFill="0" applyBorder="0" applyAlignment="0" applyProtection="0"/>
    <xf numFmtId="44" fontId="6" fillId="0" borderId="0" applyFont="0" applyFill="0" applyBorder="0" applyAlignment="0" applyProtection="0"/>
    <xf numFmtId="0" fontId="38" fillId="0" borderId="0" applyNumberFormat="0" applyFill="0" applyBorder="0" applyAlignment="0" applyProtection="0"/>
    <xf numFmtId="9" fontId="6" fillId="0" borderId="0" applyFont="0" applyFill="0" applyBorder="0" applyAlignment="0" applyProtection="0"/>
  </cellStyleXfs>
  <cellXfs count="961">
    <xf numFmtId="0" fontId="0" fillId="0" borderId="0" xfId="0"/>
    <xf numFmtId="0" fontId="1" fillId="0" borderId="0" xfId="0" applyFont="1"/>
    <xf numFmtId="0" fontId="3" fillId="0" borderId="0" xfId="0" applyFont="1"/>
    <xf numFmtId="0" fontId="3" fillId="0" borderId="0" xfId="0" applyFont="1" applyAlignment="1">
      <alignment horizontal="left"/>
    </xf>
    <xf numFmtId="6" fontId="0" fillId="0" borderId="0" xfId="0" applyNumberFormat="1"/>
    <xf numFmtId="0" fontId="0" fillId="0" borderId="0" xfId="0" applyAlignment="1">
      <alignment wrapText="1"/>
    </xf>
    <xf numFmtId="0" fontId="0" fillId="0" borderId="1" xfId="0" applyBorder="1" applyAlignment="1">
      <alignment wrapText="1"/>
    </xf>
    <xf numFmtId="0" fontId="0" fillId="0" borderId="2" xfId="0" applyBorder="1" applyAlignment="1">
      <alignment wrapText="1"/>
    </xf>
    <xf numFmtId="0" fontId="0" fillId="0" borderId="0" xfId="0" applyAlignment="1">
      <alignment horizontal="center"/>
    </xf>
    <xf numFmtId="0" fontId="11" fillId="0" borderId="0" xfId="0" applyFont="1"/>
    <xf numFmtId="0" fontId="1" fillId="0" borderId="3" xfId="0" applyFont="1" applyBorder="1"/>
    <xf numFmtId="0" fontId="12" fillId="0" borderId="0" xfId="0" applyFont="1"/>
    <xf numFmtId="0" fontId="13" fillId="0" borderId="0" xfId="0" applyFont="1" applyAlignment="1">
      <alignment vertical="center" wrapText="1"/>
    </xf>
    <xf numFmtId="0" fontId="13" fillId="0" borderId="0" xfId="0" applyFont="1" applyAlignment="1">
      <alignment horizontal="left" vertical="center" wrapText="1" indent="1"/>
    </xf>
    <xf numFmtId="0" fontId="0" fillId="0" borderId="0" xfId="0" applyAlignment="1">
      <alignment vertical="center"/>
    </xf>
    <xf numFmtId="0" fontId="1" fillId="0" borderId="0" xfId="0" applyFont="1" applyAlignment="1">
      <alignment vertical="center"/>
    </xf>
    <xf numFmtId="0" fontId="10" fillId="0" borderId="0" xfId="0" applyFont="1" applyAlignment="1">
      <alignment horizontal="left" vertical="center"/>
    </xf>
    <xf numFmtId="0" fontId="12"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3" fillId="0" borderId="0" xfId="0" applyFont="1" applyAlignment="1">
      <alignment vertical="center"/>
    </xf>
    <xf numFmtId="0" fontId="12" fillId="0" borderId="0" xfId="0" applyFont="1" applyAlignment="1">
      <alignment vertical="center" wrapText="1"/>
    </xf>
    <xf numFmtId="0" fontId="20" fillId="0" borderId="5" xfId="0" applyFont="1" applyBorder="1"/>
    <xf numFmtId="0" fontId="21" fillId="0" borderId="6" xfId="0" applyFont="1" applyBorder="1"/>
    <xf numFmtId="0" fontId="0" fillId="0" borderId="6" xfId="0" applyBorder="1"/>
    <xf numFmtId="0" fontId="22" fillId="0" borderId="6" xfId="0" applyFont="1" applyBorder="1" applyAlignment="1">
      <alignment horizontal="center"/>
    </xf>
    <xf numFmtId="0" fontId="0" fillId="0" borderId="7" xfId="0" applyBorder="1"/>
    <xf numFmtId="0" fontId="21" fillId="0" borderId="7" xfId="0" applyFont="1" applyBorder="1"/>
    <xf numFmtId="0" fontId="22" fillId="0" borderId="0" xfId="0" applyFont="1"/>
    <xf numFmtId="0" fontId="21" fillId="0" borderId="0" xfId="0" applyFont="1"/>
    <xf numFmtId="0" fontId="21" fillId="0" borderId="0" xfId="0" applyFont="1" applyAlignment="1">
      <alignment horizontal="center"/>
    </xf>
    <xf numFmtId="0" fontId="23" fillId="0" borderId="0" xfId="0" applyFont="1" applyAlignment="1">
      <alignment horizontal="center"/>
    </xf>
    <xf numFmtId="0" fontId="24" fillId="0" borderId="0" xfId="0" applyFont="1"/>
    <xf numFmtId="0" fontId="25" fillId="0" borderId="11" xfId="0" applyFont="1" applyBorder="1" applyAlignment="1">
      <alignment horizontal="center"/>
    </xf>
    <xf numFmtId="0" fontId="25" fillId="0" borderId="12" xfId="0" applyFont="1" applyBorder="1" applyAlignment="1">
      <alignment horizontal="center" wrapText="1"/>
    </xf>
    <xf numFmtId="0" fontId="25" fillId="0" borderId="11" xfId="0" applyFont="1" applyBorder="1" applyAlignment="1">
      <alignment horizontal="center" wrapText="1"/>
    </xf>
    <xf numFmtId="0" fontId="25" fillId="0" borderId="13" xfId="0" applyFont="1" applyBorder="1" applyAlignment="1">
      <alignment horizontal="center" wrapText="1"/>
    </xf>
    <xf numFmtId="0" fontId="26" fillId="0" borderId="11" xfId="0" applyFont="1" applyBorder="1" applyAlignment="1">
      <alignment horizontal="center" wrapText="1"/>
    </xf>
    <xf numFmtId="0" fontId="25" fillId="0" borderId="12" xfId="0" applyFont="1" applyBorder="1" applyAlignment="1">
      <alignment horizontal="center"/>
    </xf>
    <xf numFmtId="0" fontId="25" fillId="0" borderId="14" xfId="0" applyFont="1" applyBorder="1" applyAlignment="1">
      <alignment horizontal="center" wrapText="1"/>
    </xf>
    <xf numFmtId="0" fontId="25" fillId="0" borderId="15" xfId="0" applyFont="1" applyBorder="1" applyAlignment="1">
      <alignment horizontal="center" wrapText="1"/>
    </xf>
    <xf numFmtId="0" fontId="25" fillId="0" borderId="0" xfId="0" applyFont="1" applyAlignment="1">
      <alignment horizontal="center" wrapText="1"/>
    </xf>
    <xf numFmtId="0" fontId="25" fillId="0" borderId="20" xfId="0" applyFont="1" applyBorder="1" applyAlignment="1">
      <alignment horizontal="center" wrapText="1"/>
    </xf>
    <xf numFmtId="0" fontId="25" fillId="0" borderId="16" xfId="0" applyFont="1" applyBorder="1" applyAlignment="1">
      <alignment horizontal="center" wrapText="1"/>
    </xf>
    <xf numFmtId="0" fontId="27" fillId="0" borderId="14" xfId="0" applyFont="1" applyBorder="1" applyAlignment="1">
      <alignment horizontal="center"/>
    </xf>
    <xf numFmtId="0" fontId="21" fillId="0" borderId="17" xfId="0" applyFont="1" applyBorder="1" applyAlignment="1">
      <alignment horizontal="right"/>
    </xf>
    <xf numFmtId="0" fontId="27" fillId="0" borderId="14" xfId="0" applyFont="1" applyBorder="1"/>
    <xf numFmtId="14" fontId="0" fillId="0" borderId="3" xfId="0" applyNumberFormat="1" applyBorder="1"/>
    <xf numFmtId="14" fontId="0" fillId="0" borderId="17" xfId="0" applyNumberFormat="1" applyBorder="1"/>
    <xf numFmtId="43" fontId="27" fillId="0" borderId="14" xfId="0" applyNumberFormat="1" applyFont="1" applyBorder="1"/>
    <xf numFmtId="43" fontId="0" fillId="0" borderId="17" xfId="0" applyNumberFormat="1" applyBorder="1"/>
    <xf numFmtId="43" fontId="0" fillId="0" borderId="21" xfId="0" applyNumberFormat="1" applyBorder="1"/>
    <xf numFmtId="9" fontId="0" fillId="0" borderId="4" xfId="0" applyNumberFormat="1" applyBorder="1"/>
    <xf numFmtId="43" fontId="0" fillId="0" borderId="3" xfId="0" applyNumberFormat="1" applyBorder="1"/>
    <xf numFmtId="43" fontId="0" fillId="0" borderId="4" xfId="0" applyNumberFormat="1" applyBorder="1"/>
    <xf numFmtId="0" fontId="27" fillId="0" borderId="16" xfId="0" applyFont="1" applyBorder="1" applyAlignment="1">
      <alignment horizontal="center"/>
    </xf>
    <xf numFmtId="43" fontId="27" fillId="0" borderId="17" xfId="0" applyNumberFormat="1" applyFont="1" applyBorder="1" applyAlignment="1">
      <alignment horizontal="center"/>
    </xf>
    <xf numFmtId="43" fontId="0" fillId="0" borderId="14" xfId="0" applyNumberFormat="1" applyBorder="1"/>
    <xf numFmtId="0" fontId="21" fillId="0" borderId="14" xfId="0" applyFont="1" applyBorder="1" applyAlignment="1">
      <alignment horizontal="center"/>
    </xf>
    <xf numFmtId="0" fontId="21" fillId="0" borderId="17" xfId="0" applyFont="1" applyBorder="1"/>
    <xf numFmtId="0" fontId="0" fillId="0" borderId="14" xfId="0" applyBorder="1"/>
    <xf numFmtId="0" fontId="0" fillId="0" borderId="16" xfId="0" applyBorder="1" applyAlignment="1">
      <alignment horizontal="center"/>
    </xf>
    <xf numFmtId="43" fontId="0" fillId="0" borderId="25" xfId="0" applyNumberFormat="1" applyBorder="1"/>
    <xf numFmtId="43" fontId="0" fillId="0" borderId="26" xfId="0" applyNumberFormat="1" applyBorder="1"/>
    <xf numFmtId="43" fontId="0" fillId="0" borderId="27" xfId="0" applyNumberFormat="1" applyBorder="1"/>
    <xf numFmtId="0" fontId="28" fillId="0" borderId="5" xfId="0" applyFont="1" applyBorder="1"/>
    <xf numFmtId="0" fontId="28" fillId="0" borderId="6" xfId="0" applyFont="1" applyBorder="1"/>
    <xf numFmtId="0" fontId="0" fillId="0" borderId="28" xfId="0" applyBorder="1"/>
    <xf numFmtId="0" fontId="28" fillId="0" borderId="7" xfId="0" applyFont="1" applyBorder="1"/>
    <xf numFmtId="0" fontId="0" fillId="0" borderId="18" xfId="0" applyBorder="1"/>
    <xf numFmtId="0" fontId="30" fillId="0" borderId="7" xfId="0" applyFont="1" applyBorder="1"/>
    <xf numFmtId="0" fontId="0" fillId="0" borderId="29" xfId="0" applyBorder="1"/>
    <xf numFmtId="0" fontId="0" fillId="0" borderId="30" xfId="0" applyBorder="1"/>
    <xf numFmtId="0" fontId="0" fillId="0" borderId="31" xfId="0" applyBorder="1"/>
    <xf numFmtId="0" fontId="30" fillId="0" borderId="30" xfId="0" applyFont="1" applyBorder="1"/>
    <xf numFmtId="0" fontId="30" fillId="0" borderId="31" xfId="0" applyFont="1" applyBorder="1"/>
    <xf numFmtId="0" fontId="0" fillId="0" borderId="32" xfId="0" applyBorder="1"/>
    <xf numFmtId="0" fontId="0" fillId="0" borderId="33" xfId="0" applyBorder="1"/>
    <xf numFmtId="0" fontId="31" fillId="0" borderId="0" xfId="0" applyFont="1"/>
    <xf numFmtId="17" fontId="0" fillId="0" borderId="0" xfId="0" applyNumberFormat="1"/>
    <xf numFmtId="0" fontId="16" fillId="0" borderId="0" xfId="0" applyFont="1" applyAlignment="1">
      <alignment wrapText="1"/>
    </xf>
    <xf numFmtId="0" fontId="1" fillId="0" borderId="13" xfId="0" applyFont="1" applyBorder="1" applyAlignment="1">
      <alignment horizontal="center" wrapText="1"/>
    </xf>
    <xf numFmtId="0" fontId="1" fillId="5" borderId="13" xfId="0" applyFont="1" applyFill="1" applyBorder="1" applyAlignment="1">
      <alignment horizontal="center" wrapText="1"/>
    </xf>
    <xf numFmtId="0" fontId="1" fillId="0" borderId="34" xfId="0" applyFont="1" applyBorder="1" applyAlignment="1">
      <alignment horizontal="center" wrapText="1"/>
    </xf>
    <xf numFmtId="0" fontId="1" fillId="5" borderId="34" xfId="0" applyFont="1" applyFill="1" applyBorder="1" applyAlignment="1">
      <alignment horizontal="center" wrapText="1"/>
    </xf>
    <xf numFmtId="0" fontId="1" fillId="5" borderId="35" xfId="0" applyFont="1" applyFill="1" applyBorder="1" applyAlignment="1">
      <alignment horizontal="center" wrapText="1"/>
    </xf>
    <xf numFmtId="0" fontId="1" fillId="5" borderId="29" xfId="0" applyFont="1" applyFill="1" applyBorder="1" applyAlignment="1">
      <alignment horizontal="center" wrapText="1"/>
    </xf>
    <xf numFmtId="0" fontId="1" fillId="2" borderId="29" xfId="0" applyFont="1" applyFill="1" applyBorder="1" applyAlignment="1">
      <alignment horizontal="center" wrapText="1"/>
    </xf>
    <xf numFmtId="0" fontId="1" fillId="6" borderId="29" xfId="0" applyFont="1" applyFill="1" applyBorder="1" applyAlignment="1">
      <alignment horizontal="center" wrapText="1"/>
    </xf>
    <xf numFmtId="0" fontId="1" fillId="0" borderId="20" xfId="0" applyFont="1" applyBorder="1" applyAlignment="1">
      <alignment wrapText="1"/>
    </xf>
    <xf numFmtId="0" fontId="7" fillId="7" borderId="4" xfId="0" applyFont="1" applyFill="1" applyBorder="1" applyAlignment="1">
      <alignment horizontal="left"/>
    </xf>
    <xf numFmtId="0" fontId="7" fillId="7" borderId="0" xfId="0" applyFont="1" applyFill="1" applyAlignment="1">
      <alignment horizontal="center"/>
    </xf>
    <xf numFmtId="0" fontId="1" fillId="7" borderId="0" xfId="0" applyFont="1" applyFill="1" applyAlignment="1">
      <alignment horizontal="center" wrapText="1"/>
    </xf>
    <xf numFmtId="0" fontId="1" fillId="7" borderId="29" xfId="0" applyFont="1" applyFill="1" applyBorder="1" applyAlignment="1">
      <alignment horizontal="center" wrapText="1"/>
    </xf>
    <xf numFmtId="0" fontId="1" fillId="7" borderId="34" xfId="0" applyFont="1" applyFill="1" applyBorder="1" applyAlignment="1">
      <alignment horizontal="center" wrapText="1"/>
    </xf>
    <xf numFmtId="44" fontId="1" fillId="7" borderId="29" xfId="2" applyFont="1" applyFill="1" applyBorder="1" applyAlignment="1">
      <alignment horizontal="center" wrapText="1"/>
    </xf>
    <xf numFmtId="0" fontId="1" fillId="0" borderId="0" xfId="0" applyFont="1" applyAlignment="1">
      <alignment wrapText="1"/>
    </xf>
    <xf numFmtId="0" fontId="0" fillId="0" borderId="36" xfId="0" applyBorder="1"/>
    <xf numFmtId="0" fontId="0" fillId="0" borderId="37" xfId="0" applyBorder="1"/>
    <xf numFmtId="6" fontId="0" fillId="0" borderId="37" xfId="0" applyNumberFormat="1" applyBorder="1"/>
    <xf numFmtId="0" fontId="0" fillId="8" borderId="37" xfId="0" applyFill="1" applyBorder="1"/>
    <xf numFmtId="44" fontId="0" fillId="0" borderId="0" xfId="0" applyNumberFormat="1"/>
    <xf numFmtId="44" fontId="0" fillId="0" borderId="37" xfId="0" applyNumberFormat="1" applyBorder="1"/>
    <xf numFmtId="44" fontId="0" fillId="8" borderId="0" xfId="0" applyNumberFormat="1" applyFill="1"/>
    <xf numFmtId="44" fontId="1" fillId="8" borderId="37" xfId="0" applyNumberFormat="1" applyFont="1" applyFill="1" applyBorder="1"/>
    <xf numFmtId="44" fontId="1" fillId="8" borderId="38" xfId="0" applyNumberFormat="1" applyFont="1" applyFill="1" applyBorder="1"/>
    <xf numFmtId="44" fontId="1" fillId="0" borderId="39" xfId="0" applyNumberFormat="1" applyFont="1" applyBorder="1"/>
    <xf numFmtId="44" fontId="1" fillId="9" borderId="37" xfId="0" applyNumberFormat="1" applyFont="1" applyFill="1" applyBorder="1"/>
    <xf numFmtId="44" fontId="1" fillId="3" borderId="38" xfId="2" applyFont="1" applyFill="1" applyBorder="1"/>
    <xf numFmtId="0" fontId="0" fillId="10" borderId="0" xfId="0" applyFill="1"/>
    <xf numFmtId="44" fontId="0" fillId="10" borderId="0" xfId="0" applyNumberFormat="1" applyFill="1"/>
    <xf numFmtId="44" fontId="1" fillId="10" borderId="0" xfId="0" applyNumberFormat="1" applyFont="1" applyFill="1"/>
    <xf numFmtId="44" fontId="1" fillId="10" borderId="34" xfId="0" applyNumberFormat="1" applyFont="1" applyFill="1" applyBorder="1"/>
    <xf numFmtId="44" fontId="1" fillId="10" borderId="19" xfId="0" applyNumberFormat="1" applyFont="1" applyFill="1" applyBorder="1"/>
    <xf numFmtId="44" fontId="1" fillId="10" borderId="34" xfId="2" applyFont="1" applyFill="1" applyBorder="1"/>
    <xf numFmtId="0" fontId="0" fillId="8" borderId="0" xfId="0" applyFill="1"/>
    <xf numFmtId="44" fontId="1" fillId="8" borderId="0" xfId="0" applyNumberFormat="1" applyFont="1" applyFill="1"/>
    <xf numFmtId="44" fontId="1" fillId="8" borderId="34" xfId="2" applyFont="1" applyFill="1" applyBorder="1"/>
    <xf numFmtId="44" fontId="1" fillId="0" borderId="19" xfId="0" applyNumberFormat="1" applyFont="1" applyBorder="1"/>
    <xf numFmtId="44" fontId="1" fillId="9" borderId="0" xfId="0" applyNumberFormat="1" applyFont="1" applyFill="1"/>
    <xf numFmtId="44" fontId="1" fillId="3" borderId="34" xfId="2" applyFont="1" applyFill="1" applyBorder="1"/>
    <xf numFmtId="0" fontId="7" fillId="7" borderId="4" xfId="0" applyFont="1" applyFill="1" applyBorder="1"/>
    <xf numFmtId="0" fontId="0" fillId="7" borderId="40" xfId="0" applyFill="1" applyBorder="1"/>
    <xf numFmtId="6" fontId="0" fillId="7" borderId="40" xfId="0" applyNumberFormat="1" applyFill="1" applyBorder="1"/>
    <xf numFmtId="44" fontId="0" fillId="7" borderId="40" xfId="0" applyNumberFormat="1" applyFill="1" applyBorder="1"/>
    <xf numFmtId="44" fontId="1" fillId="7" borderId="40" xfId="0" applyNumberFormat="1" applyFont="1" applyFill="1" applyBorder="1"/>
    <xf numFmtId="44" fontId="1" fillId="7" borderId="3" xfId="0" applyNumberFormat="1" applyFont="1" applyFill="1" applyBorder="1"/>
    <xf numFmtId="44" fontId="1" fillId="7" borderId="21" xfId="0" applyNumberFormat="1" applyFont="1" applyFill="1" applyBorder="1"/>
    <xf numFmtId="44" fontId="1" fillId="7" borderId="3" xfId="2" applyFont="1" applyFill="1" applyBorder="1"/>
    <xf numFmtId="44" fontId="1" fillId="8" borderId="34" xfId="0" applyNumberFormat="1" applyFont="1" applyFill="1" applyBorder="1"/>
    <xf numFmtId="44" fontId="1" fillId="9" borderId="19" xfId="0" applyNumberFormat="1" applyFont="1" applyFill="1" applyBorder="1"/>
    <xf numFmtId="44" fontId="1" fillId="10" borderId="19" xfId="2" applyFont="1" applyFill="1" applyBorder="1"/>
    <xf numFmtId="0" fontId="0" fillId="0" borderId="35" xfId="0" applyBorder="1"/>
    <xf numFmtId="0" fontId="0" fillId="0" borderId="20" xfId="0" applyBorder="1"/>
    <xf numFmtId="6" fontId="0" fillId="0" borderId="20" xfId="0" applyNumberFormat="1" applyBorder="1"/>
    <xf numFmtId="0" fontId="0" fillId="8" borderId="20" xfId="0" applyFill="1" applyBorder="1"/>
    <xf numFmtId="44" fontId="0" fillId="0" borderId="20" xfId="0" applyNumberFormat="1" applyBorder="1"/>
    <xf numFmtId="44" fontId="0" fillId="8" borderId="20" xfId="0" applyNumberFormat="1" applyFill="1" applyBorder="1"/>
    <xf numFmtId="44" fontId="1" fillId="0" borderId="15" xfId="0" applyNumberFormat="1" applyFont="1" applyBorder="1"/>
    <xf numFmtId="44" fontId="1" fillId="9" borderId="15" xfId="0" applyNumberFormat="1" applyFont="1" applyFill="1" applyBorder="1"/>
    <xf numFmtId="0" fontId="8" fillId="7" borderId="4" xfId="0" applyFont="1" applyFill="1" applyBorder="1"/>
    <xf numFmtId="164" fontId="1" fillId="3" borderId="34" xfId="2" applyNumberFormat="1" applyFont="1" applyFill="1" applyBorder="1"/>
    <xf numFmtId="164" fontId="1" fillId="10" borderId="19" xfId="2" applyNumberFormat="1" applyFont="1" applyFill="1" applyBorder="1"/>
    <xf numFmtId="44" fontId="1" fillId="8" borderId="13" xfId="2" applyFont="1" applyFill="1" applyBorder="1"/>
    <xf numFmtId="44" fontId="1" fillId="0" borderId="0" xfId="0" applyNumberFormat="1" applyFont="1"/>
    <xf numFmtId="0" fontId="8" fillId="7" borderId="36" xfId="0" applyFont="1" applyFill="1" applyBorder="1"/>
    <xf numFmtId="0" fontId="8" fillId="7" borderId="37" xfId="0" applyFont="1" applyFill="1" applyBorder="1"/>
    <xf numFmtId="6" fontId="8" fillId="7" borderId="37" xfId="0" applyNumberFormat="1" applyFont="1" applyFill="1" applyBorder="1"/>
    <xf numFmtId="44" fontId="8" fillId="7" borderId="37" xfId="0" applyNumberFormat="1" applyFont="1" applyFill="1" applyBorder="1"/>
    <xf numFmtId="44" fontId="7" fillId="7" borderId="39" xfId="0" applyNumberFormat="1" applyFont="1" applyFill="1" applyBorder="1" applyAlignment="1">
      <alignment horizontal="left"/>
    </xf>
    <xf numFmtId="44" fontId="7" fillId="7" borderId="34" xfId="0" applyNumberFormat="1" applyFont="1" applyFill="1" applyBorder="1"/>
    <xf numFmtId="44" fontId="7" fillId="7" borderId="29" xfId="0" applyNumberFormat="1" applyFont="1" applyFill="1" applyBorder="1"/>
    <xf numFmtId="44" fontId="7" fillId="7" borderId="19" xfId="0" applyNumberFormat="1" applyFont="1" applyFill="1" applyBorder="1"/>
    <xf numFmtId="44" fontId="1" fillId="0" borderId="38" xfId="0" applyNumberFormat="1" applyFont="1" applyBorder="1"/>
    <xf numFmtId="44" fontId="1" fillId="9" borderId="38" xfId="0" applyNumberFormat="1" applyFont="1" applyFill="1" applyBorder="1"/>
    <xf numFmtId="44" fontId="1" fillId="3" borderId="39" xfId="0" applyNumberFormat="1" applyFont="1" applyFill="1" applyBorder="1"/>
    <xf numFmtId="44" fontId="1" fillId="0" borderId="34" xfId="0" applyNumberFormat="1" applyFont="1" applyBorder="1"/>
    <xf numFmtId="44" fontId="1" fillId="9" borderId="34" xfId="0" applyNumberFormat="1" applyFont="1" applyFill="1" applyBorder="1"/>
    <xf numFmtId="44" fontId="1" fillId="3" borderId="0" xfId="0" applyNumberFormat="1" applyFont="1" applyFill="1"/>
    <xf numFmtId="44" fontId="1" fillId="8" borderId="13" xfId="0" applyNumberFormat="1" applyFont="1" applyFill="1" applyBorder="1"/>
    <xf numFmtId="44" fontId="1" fillId="0" borderId="13" xfId="0" applyNumberFormat="1" applyFont="1" applyBorder="1"/>
    <xf numFmtId="44" fontId="1" fillId="9" borderId="13" xfId="0" applyNumberFormat="1" applyFont="1" applyFill="1" applyBorder="1"/>
    <xf numFmtId="44" fontId="0" fillId="3" borderId="15" xfId="0" applyNumberFormat="1" applyFill="1" applyBorder="1"/>
    <xf numFmtId="0" fontId="1" fillId="0" borderId="0" xfId="0" applyFont="1" applyAlignment="1">
      <alignment horizontal="right" wrapText="1"/>
    </xf>
    <xf numFmtId="44" fontId="1" fillId="5" borderId="27" xfId="0" applyNumberFormat="1" applyFont="1" applyFill="1" applyBorder="1"/>
    <xf numFmtId="44" fontId="1" fillId="0" borderId="27" xfId="0" applyNumberFormat="1" applyFont="1" applyBorder="1"/>
    <xf numFmtId="44" fontId="1" fillId="2" borderId="41" xfId="0" applyNumberFormat="1" applyFont="1" applyFill="1" applyBorder="1"/>
    <xf numFmtId="44" fontId="1" fillId="6" borderId="27" xfId="0" applyNumberFormat="1" applyFont="1" applyFill="1" applyBorder="1"/>
    <xf numFmtId="0" fontId="0" fillId="0" borderId="39" xfId="0" applyBorder="1"/>
    <xf numFmtId="0" fontId="0" fillId="0" borderId="19" xfId="0" applyBorder="1"/>
    <xf numFmtId="0" fontId="0" fillId="0" borderId="15" xfId="0" applyBorder="1"/>
    <xf numFmtId="0" fontId="32" fillId="0" borderId="0" xfId="0" applyFont="1" applyAlignment="1">
      <alignment horizontal="left"/>
    </xf>
    <xf numFmtId="0" fontId="1" fillId="0" borderId="0" xfId="0" applyFont="1" applyAlignment="1">
      <alignment horizontal="left" wrapText="1"/>
    </xf>
    <xf numFmtId="49" fontId="0" fillId="0" borderId="0" xfId="0" applyNumberFormat="1"/>
    <xf numFmtId="0" fontId="0" fillId="0" borderId="0" xfId="0" applyAlignment="1">
      <alignment horizontal="left"/>
    </xf>
    <xf numFmtId="0" fontId="1" fillId="0" borderId="3" xfId="0" applyFont="1" applyBorder="1" applyAlignment="1">
      <alignment horizontal="left"/>
    </xf>
    <xf numFmtId="0" fontId="1" fillId="0" borderId="3" xfId="0" applyFont="1" applyBorder="1" applyAlignment="1">
      <alignment horizontal="center"/>
    </xf>
    <xf numFmtId="0" fontId="1" fillId="5" borderId="4" xfId="0" applyFont="1" applyFill="1" applyBorder="1" applyAlignment="1">
      <alignment horizontal="center" wrapText="1"/>
    </xf>
    <xf numFmtId="0" fontId="1" fillId="2" borderId="42" xfId="0" applyFont="1" applyFill="1" applyBorder="1" applyAlignment="1">
      <alignment horizontal="center" wrapText="1"/>
    </xf>
    <xf numFmtId="0" fontId="1" fillId="6" borderId="3" xfId="0" applyFont="1" applyFill="1" applyBorder="1" applyAlignment="1">
      <alignment horizontal="center" wrapText="1"/>
    </xf>
    <xf numFmtId="0" fontId="1" fillId="11" borderId="4" xfId="0" applyFont="1" applyFill="1" applyBorder="1" applyAlignment="1">
      <alignment horizontal="left"/>
    </xf>
    <xf numFmtId="0" fontId="1" fillId="11" borderId="40" xfId="0" applyFont="1" applyFill="1" applyBorder="1" applyAlignment="1">
      <alignment horizontal="left"/>
    </xf>
    <xf numFmtId="0" fontId="1" fillId="11" borderId="21" xfId="0" applyFont="1" applyFill="1" applyBorder="1" applyAlignment="1">
      <alignment horizontal="left"/>
    </xf>
    <xf numFmtId="0" fontId="0" fillId="11" borderId="3" xfId="0" applyFill="1" applyBorder="1"/>
    <xf numFmtId="14" fontId="0" fillId="0" borderId="29" xfId="0" applyNumberFormat="1" applyBorder="1" applyAlignment="1">
      <alignment horizontal="left"/>
    </xf>
    <xf numFmtId="44" fontId="0" fillId="0" borderId="38" xfId="2" applyFont="1" applyBorder="1"/>
    <xf numFmtId="44" fontId="0" fillId="8" borderId="19" xfId="2" applyFont="1" applyFill="1" applyBorder="1"/>
    <xf numFmtId="44" fontId="0" fillId="0" borderId="34" xfId="2" applyFont="1" applyBorder="1"/>
    <xf numFmtId="44" fontId="0" fillId="9" borderId="34" xfId="2" applyFont="1" applyFill="1" applyBorder="1"/>
    <xf numFmtId="44" fontId="0" fillId="3" borderId="34" xfId="2" applyFont="1" applyFill="1" applyBorder="1"/>
    <xf numFmtId="14" fontId="0" fillId="0" borderId="0" xfId="0" applyNumberFormat="1" applyAlignment="1">
      <alignment horizontal="left"/>
    </xf>
    <xf numFmtId="44" fontId="0" fillId="8" borderId="0" xfId="2" applyFont="1" applyFill="1"/>
    <xf numFmtId="44" fontId="0" fillId="0" borderId="13" xfId="2" applyFont="1" applyBorder="1"/>
    <xf numFmtId="49" fontId="0" fillId="0" borderId="4" xfId="0" applyNumberFormat="1" applyBorder="1" applyAlignment="1">
      <alignment horizontal="left"/>
    </xf>
    <xf numFmtId="49" fontId="1" fillId="0" borderId="40" xfId="0" applyNumberFormat="1" applyFont="1" applyBorder="1" applyAlignment="1">
      <alignment horizontal="right"/>
    </xf>
    <xf numFmtId="49" fontId="1" fillId="0" borderId="20" xfId="0" applyNumberFormat="1" applyFont="1" applyBorder="1" applyAlignment="1">
      <alignment horizontal="left"/>
    </xf>
    <xf numFmtId="44" fontId="1" fillId="0" borderId="3" xfId="2" applyFont="1" applyFill="1" applyBorder="1"/>
    <xf numFmtId="44" fontId="1" fillId="8" borderId="3" xfId="2" applyFont="1" applyFill="1" applyBorder="1"/>
    <xf numFmtId="44" fontId="1" fillId="9" borderId="3" xfId="2" applyFont="1" applyFill="1" applyBorder="1"/>
    <xf numFmtId="44" fontId="1" fillId="3" borderId="3" xfId="2" applyFont="1" applyFill="1" applyBorder="1"/>
    <xf numFmtId="0" fontId="1" fillId="11" borderId="29" xfId="0" applyFont="1" applyFill="1" applyBorder="1" applyAlignment="1">
      <alignment horizontal="left"/>
    </xf>
    <xf numFmtId="0" fontId="1" fillId="11" borderId="0" xfId="0" applyFont="1" applyFill="1" applyAlignment="1">
      <alignment horizontal="left"/>
    </xf>
    <xf numFmtId="44" fontId="1" fillId="11" borderId="20" xfId="2" applyFont="1" applyFill="1" applyBorder="1" applyAlignment="1">
      <alignment horizontal="left"/>
    </xf>
    <xf numFmtId="44" fontId="1" fillId="11" borderId="15" xfId="2" applyFont="1" applyFill="1" applyBorder="1" applyAlignment="1">
      <alignment horizontal="left"/>
    </xf>
    <xf numFmtId="44" fontId="1" fillId="11" borderId="13" xfId="2" applyFont="1" applyFill="1" applyBorder="1"/>
    <xf numFmtId="14" fontId="0" fillId="0" borderId="36" xfId="0" applyNumberFormat="1" applyBorder="1" applyAlignment="1">
      <alignment horizontal="left"/>
    </xf>
    <xf numFmtId="44" fontId="0" fillId="0" borderId="19" xfId="2" applyFont="1" applyBorder="1"/>
    <xf numFmtId="44" fontId="0" fillId="8" borderId="34" xfId="2" applyFont="1" applyFill="1" applyBorder="1"/>
    <xf numFmtId="14" fontId="0" fillId="0" borderId="35" xfId="0" applyNumberFormat="1" applyBorder="1" applyAlignment="1">
      <alignment horizontal="left"/>
    </xf>
    <xf numFmtId="44" fontId="0" fillId="0" borderId="34" xfId="2" applyFont="1" applyFill="1" applyBorder="1"/>
    <xf numFmtId="0" fontId="1" fillId="0" borderId="35" xfId="0" applyFont="1" applyBorder="1" applyAlignment="1">
      <alignment horizontal="left"/>
    </xf>
    <xf numFmtId="0" fontId="1" fillId="0" borderId="20" xfId="0" applyFont="1" applyBorder="1" applyAlignment="1">
      <alignment horizontal="right"/>
    </xf>
    <xf numFmtId="44" fontId="1" fillId="0" borderId="21" xfId="2" applyFont="1" applyBorder="1"/>
    <xf numFmtId="14" fontId="1" fillId="11" borderId="35" xfId="0" applyNumberFormat="1" applyFont="1" applyFill="1" applyBorder="1" applyAlignment="1">
      <alignment horizontal="left"/>
    </xf>
    <xf numFmtId="0" fontId="1" fillId="11" borderId="20" xfId="0" applyFont="1" applyFill="1" applyBorder="1" applyAlignment="1">
      <alignment horizontal="left"/>
    </xf>
    <xf numFmtId="44" fontId="0" fillId="11" borderId="13" xfId="2" applyFont="1" applyFill="1" applyBorder="1"/>
    <xf numFmtId="0" fontId="0" fillId="0" borderId="0" xfId="0" applyAlignment="1">
      <alignment horizontal="left" wrapText="1"/>
    </xf>
    <xf numFmtId="44" fontId="6" fillId="0" borderId="36" xfId="2" applyFont="1" applyFill="1" applyBorder="1" applyAlignment="1">
      <alignment horizontal="center"/>
    </xf>
    <xf numFmtId="44" fontId="6" fillId="8" borderId="36" xfId="2" applyFont="1" applyFill="1" applyBorder="1" applyAlignment="1">
      <alignment horizontal="center" wrapText="1"/>
    </xf>
    <xf numFmtId="44" fontId="0" fillId="9" borderId="38" xfId="2" applyFont="1" applyFill="1" applyBorder="1" applyAlignment="1">
      <alignment horizontal="center" wrapText="1"/>
    </xf>
    <xf numFmtId="44" fontId="6" fillId="3" borderId="39" xfId="2" applyFont="1" applyFill="1" applyBorder="1"/>
    <xf numFmtId="44" fontId="6" fillId="0" borderId="35" xfId="2" applyFont="1" applyFill="1" applyBorder="1" applyAlignment="1">
      <alignment horizontal="center"/>
    </xf>
    <xf numFmtId="44" fontId="6" fillId="8" borderId="35" xfId="2" applyFont="1" applyFill="1" applyBorder="1" applyAlignment="1">
      <alignment horizontal="center" wrapText="1"/>
    </xf>
    <xf numFmtId="44" fontId="0" fillId="9" borderId="13" xfId="2" applyFont="1" applyFill="1" applyBorder="1" applyAlignment="1">
      <alignment horizontal="center" wrapText="1"/>
    </xf>
    <xf numFmtId="44" fontId="1" fillId="3" borderId="15" xfId="2" applyFont="1" applyFill="1" applyBorder="1" applyAlignment="1">
      <alignment horizontal="center" wrapText="1"/>
    </xf>
    <xf numFmtId="0" fontId="0" fillId="0" borderId="4" xfId="0" applyBorder="1" applyAlignment="1">
      <alignment horizontal="left"/>
    </xf>
    <xf numFmtId="0" fontId="0" fillId="0" borderId="40" xfId="0" applyBorder="1" applyAlignment="1">
      <alignment horizontal="left"/>
    </xf>
    <xf numFmtId="0" fontId="1" fillId="0" borderId="40" xfId="0" applyFont="1" applyBorder="1" applyAlignment="1">
      <alignment horizontal="left" wrapText="1"/>
    </xf>
    <xf numFmtId="44" fontId="1" fillId="0" borderId="3" xfId="2" applyFont="1" applyFill="1" applyBorder="1" applyAlignment="1">
      <alignment horizontal="center"/>
    </xf>
    <xf numFmtId="44" fontId="1" fillId="8" borderId="3" xfId="2" applyFont="1" applyFill="1" applyBorder="1" applyAlignment="1">
      <alignment horizontal="center" wrapText="1"/>
    </xf>
    <xf numFmtId="44" fontId="1" fillId="0" borderId="40" xfId="2" applyFont="1" applyFill="1" applyBorder="1" applyAlignment="1">
      <alignment horizontal="center" wrapText="1"/>
    </xf>
    <xf numFmtId="44" fontId="1" fillId="9" borderId="3" xfId="2" applyFont="1" applyFill="1" applyBorder="1" applyAlignment="1">
      <alignment horizontal="center" wrapText="1"/>
    </xf>
    <xf numFmtId="44" fontId="1" fillId="3" borderId="21" xfId="2" applyFont="1" applyFill="1" applyBorder="1" applyAlignment="1">
      <alignment horizontal="center" wrapText="1"/>
    </xf>
    <xf numFmtId="44" fontId="0" fillId="7" borderId="0" xfId="2" applyFont="1" applyFill="1" applyBorder="1" applyAlignment="1">
      <alignment horizontal="center" wrapText="1"/>
    </xf>
    <xf numFmtId="0" fontId="0" fillId="0" borderId="27" xfId="0" applyBorder="1" applyAlignment="1">
      <alignment horizontal="left"/>
    </xf>
    <xf numFmtId="0" fontId="0" fillId="0" borderId="27" xfId="0" applyBorder="1"/>
    <xf numFmtId="0" fontId="1" fillId="0" borderId="27" xfId="0" applyFont="1" applyBorder="1" applyAlignment="1">
      <alignment horizontal="left"/>
    </xf>
    <xf numFmtId="44" fontId="1" fillId="0" borderId="43" xfId="2" applyFont="1" applyFill="1" applyBorder="1"/>
    <xf numFmtId="44" fontId="1" fillId="5" borderId="43" xfId="2" applyFont="1" applyFill="1" applyBorder="1"/>
    <xf numFmtId="44" fontId="1" fillId="2" borderId="43" xfId="2" applyFont="1" applyFill="1" applyBorder="1"/>
    <xf numFmtId="44" fontId="1" fillId="6" borderId="43" xfId="2" applyFont="1" applyFill="1" applyBorder="1"/>
    <xf numFmtId="49" fontId="12" fillId="0" borderId="0" xfId="0" applyNumberFormat="1" applyFont="1"/>
    <xf numFmtId="0" fontId="1" fillId="0" borderId="0" xfId="1" applyNumberFormat="1" applyFont="1" applyFill="1" applyBorder="1" applyAlignment="1" applyProtection="1">
      <alignment horizontal="left"/>
      <protection locked="0"/>
    </xf>
    <xf numFmtId="165" fontId="33" fillId="0" borderId="0" xfId="1" applyNumberFormat="1" applyFont="1" applyFill="1" applyBorder="1" applyAlignment="1"/>
    <xf numFmtId="165" fontId="34" fillId="0" borderId="0" xfId="1" applyNumberFormat="1" applyFont="1" applyFill="1" applyBorder="1" applyAlignment="1"/>
    <xf numFmtId="0" fontId="1" fillId="0" borderId="0" xfId="0" applyFont="1" applyProtection="1">
      <protection locked="0"/>
    </xf>
    <xf numFmtId="44" fontId="35" fillId="0" borderId="0" xfId="2" applyFont="1" applyFill="1" applyBorder="1" applyAlignment="1"/>
    <xf numFmtId="8" fontId="6" fillId="0" borderId="0" xfId="1" applyNumberFormat="1" applyFont="1" applyFill="1" applyBorder="1" applyAlignment="1"/>
    <xf numFmtId="43" fontId="34" fillId="0" borderId="0" xfId="1" applyFont="1" applyFill="1" applyBorder="1" applyAlignment="1"/>
    <xf numFmtId="0" fontId="5" fillId="0" borderId="0" xfId="0" applyFont="1" applyAlignment="1">
      <alignment vertical="center"/>
    </xf>
    <xf numFmtId="44" fontId="33" fillId="0" borderId="0" xfId="1" applyNumberFormat="1" applyFont="1" applyFill="1" applyBorder="1" applyAlignment="1"/>
    <xf numFmtId="43" fontId="33" fillId="0" borderId="0" xfId="1" applyFont="1" applyFill="1" applyBorder="1" applyAlignment="1"/>
    <xf numFmtId="0" fontId="1" fillId="0" borderId="31" xfId="0" applyFont="1" applyBorder="1"/>
    <xf numFmtId="17" fontId="0" fillId="0" borderId="31" xfId="0" quotePrefix="1" applyNumberFormat="1" applyBorder="1" applyProtection="1">
      <protection locked="0"/>
    </xf>
    <xf numFmtId="0" fontId="0" fillId="0" borderId="31" xfId="0" applyBorder="1" applyProtection="1">
      <protection locked="0"/>
    </xf>
    <xf numFmtId="43" fontId="33" fillId="0" borderId="31" xfId="1" applyFont="1" applyFill="1" applyBorder="1" applyAlignment="1" applyProtection="1">
      <alignment wrapText="1"/>
      <protection locked="0"/>
    </xf>
    <xf numFmtId="43" fontId="34" fillId="0" borderId="0" xfId="1" applyFont="1" applyFill="1" applyBorder="1" applyAlignment="1" applyProtection="1">
      <protection locked="0"/>
    </xf>
    <xf numFmtId="17" fontId="0" fillId="0" borderId="0" xfId="0" quotePrefix="1" applyNumberFormat="1" applyProtection="1">
      <protection locked="0"/>
    </xf>
    <xf numFmtId="0" fontId="0" fillId="0" borderId="0" xfId="0" applyProtection="1">
      <protection locked="0"/>
    </xf>
    <xf numFmtId="8" fontId="1" fillId="0" borderId="0" xfId="1" applyNumberFormat="1" applyFont="1" applyFill="1" applyBorder="1" applyAlignment="1">
      <alignment horizontal="left" wrapText="1"/>
    </xf>
    <xf numFmtId="43" fontId="33" fillId="0" borderId="0" xfId="1" applyFont="1" applyFill="1" applyBorder="1" applyAlignment="1" applyProtection="1">
      <alignment wrapText="1"/>
      <protection locked="0"/>
    </xf>
    <xf numFmtId="44" fontId="0" fillId="0" borderId="0" xfId="2" quotePrefix="1" applyFont="1" applyFill="1" applyBorder="1" applyAlignment="1" applyProtection="1">
      <protection locked="0"/>
    </xf>
    <xf numFmtId="42" fontId="0" fillId="0" borderId="0" xfId="0" applyNumberFormat="1"/>
    <xf numFmtId="0" fontId="34" fillId="0" borderId="0" xfId="0" applyFont="1"/>
    <xf numFmtId="0" fontId="34" fillId="0" borderId="3" xfId="0" applyFont="1" applyBorder="1"/>
    <xf numFmtId="166" fontId="36" fillId="0" borderId="29" xfId="0" applyNumberFormat="1" applyFont="1" applyBorder="1" applyAlignment="1">
      <alignment horizontal="left" wrapText="1"/>
    </xf>
    <xf numFmtId="44" fontId="0" fillId="0" borderId="19" xfId="0" applyNumberFormat="1" applyBorder="1"/>
    <xf numFmtId="4" fontId="0" fillId="0" borderId="0" xfId="0" applyNumberFormat="1"/>
    <xf numFmtId="0" fontId="1" fillId="0" borderId="44" xfId="0" applyFont="1" applyBorder="1"/>
    <xf numFmtId="0" fontId="1" fillId="0" borderId="45" xfId="0" applyFont="1" applyBorder="1"/>
    <xf numFmtId="44" fontId="1" fillId="0" borderId="45" xfId="0" applyNumberFormat="1" applyFont="1" applyBorder="1"/>
    <xf numFmtId="44" fontId="1" fillId="0" borderId="46" xfId="0" applyNumberFormat="1" applyFont="1" applyBorder="1"/>
    <xf numFmtId="0" fontId="1" fillId="0" borderId="29" xfId="0" applyFont="1" applyBorder="1"/>
    <xf numFmtId="0" fontId="1" fillId="0" borderId="47" xfId="0" applyFont="1" applyBorder="1"/>
    <xf numFmtId="0" fontId="1" fillId="0" borderId="27" xfId="0" applyFont="1" applyBorder="1"/>
    <xf numFmtId="44" fontId="0" fillId="0" borderId="27" xfId="0" applyNumberFormat="1" applyBorder="1"/>
    <xf numFmtId="44" fontId="1" fillId="0" borderId="41" xfId="0" applyNumberFormat="1" applyFont="1" applyBorder="1"/>
    <xf numFmtId="49" fontId="0" fillId="0" borderId="29" xfId="0" applyNumberFormat="1" applyBorder="1"/>
    <xf numFmtId="8" fontId="0" fillId="0" borderId="0" xfId="0" applyNumberFormat="1"/>
    <xf numFmtId="0" fontId="0" fillId="0" borderId="45" xfId="0" applyBorder="1"/>
    <xf numFmtId="0" fontId="1" fillId="0" borderId="45" xfId="0" applyFont="1" applyBorder="1" applyAlignment="1">
      <alignment horizontal="right"/>
    </xf>
    <xf numFmtId="8" fontId="1" fillId="0" borderId="45" xfId="0" applyNumberFormat="1" applyFont="1" applyBorder="1"/>
    <xf numFmtId="0" fontId="0" fillId="0" borderId="46" xfId="0" applyBorder="1"/>
    <xf numFmtId="17" fontId="6" fillId="0" borderId="29" xfId="0" applyNumberFormat="1" applyFont="1" applyBorder="1"/>
    <xf numFmtId="0" fontId="6" fillId="0" borderId="0" xfId="0" applyFont="1"/>
    <xf numFmtId="4" fontId="1" fillId="0" borderId="0" xfId="0" applyNumberFormat="1" applyFont="1"/>
    <xf numFmtId="0" fontId="1" fillId="0" borderId="19" xfId="0" applyFont="1" applyBorder="1"/>
    <xf numFmtId="14" fontId="0" fillId="0" borderId="29" xfId="0" applyNumberFormat="1" applyBorder="1"/>
    <xf numFmtId="44" fontId="0" fillId="0" borderId="0" xfId="2" applyFont="1" applyFill="1" applyBorder="1" applyAlignment="1"/>
    <xf numFmtId="0" fontId="33" fillId="0" borderId="0" xfId="0" applyFont="1"/>
    <xf numFmtId="44" fontId="0" fillId="0" borderId="0" xfId="2" applyFont="1" applyFill="1" applyBorder="1" applyAlignment="1">
      <alignment wrapText="1"/>
    </xf>
    <xf numFmtId="0" fontId="6" fillId="0" borderId="20" xfId="0" applyFont="1" applyBorder="1"/>
    <xf numFmtId="0" fontId="33" fillId="0" borderId="19" xfId="0" applyFont="1" applyBorder="1"/>
    <xf numFmtId="44" fontId="0" fillId="0" borderId="45" xfId="0" applyNumberFormat="1" applyBorder="1"/>
    <xf numFmtId="0" fontId="2" fillId="12" borderId="3" xfId="0" applyFont="1" applyFill="1" applyBorder="1" applyAlignment="1">
      <alignment horizontal="center" wrapText="1"/>
    </xf>
    <xf numFmtId="0" fontId="2" fillId="13" borderId="3" xfId="0" applyFont="1" applyFill="1" applyBorder="1" applyAlignment="1">
      <alignment horizontal="center" wrapText="1"/>
    </xf>
    <xf numFmtId="0" fontId="2" fillId="14" borderId="3" xfId="0" applyFont="1" applyFill="1" applyBorder="1" applyAlignment="1">
      <alignment horizontal="center" wrapText="1"/>
    </xf>
    <xf numFmtId="0" fontId="2" fillId="15" borderId="3" xfId="0" applyFont="1" applyFill="1" applyBorder="1" applyAlignment="1">
      <alignment horizontal="center" wrapText="1"/>
    </xf>
    <xf numFmtId="0" fontId="0" fillId="17" borderId="3" xfId="0" applyFill="1" applyBorder="1" applyAlignment="1">
      <alignment wrapText="1"/>
    </xf>
    <xf numFmtId="0" fontId="1" fillId="17" borderId="3" xfId="0" applyFont="1" applyFill="1" applyBorder="1" applyAlignment="1">
      <alignment wrapText="1"/>
    </xf>
    <xf numFmtId="0" fontId="4" fillId="2" borderId="14" xfId="0" applyFont="1" applyFill="1" applyBorder="1"/>
    <xf numFmtId="0" fontId="2" fillId="16" borderId="17" xfId="0" applyFont="1" applyFill="1" applyBorder="1" applyAlignment="1">
      <alignment horizontal="center" wrapText="1"/>
    </xf>
    <xf numFmtId="0" fontId="0" fillId="17" borderId="17" xfId="0" applyFill="1" applyBorder="1" applyAlignment="1">
      <alignment wrapText="1"/>
    </xf>
    <xf numFmtId="0" fontId="37" fillId="0" borderId="0" xfId="0" applyFont="1" applyAlignment="1">
      <alignment vertical="center" wrapText="1"/>
    </xf>
    <xf numFmtId="0" fontId="38" fillId="0" borderId="0" xfId="3" applyAlignment="1">
      <alignment horizontal="left" vertical="center" wrapText="1"/>
    </xf>
    <xf numFmtId="0" fontId="0" fillId="0" borderId="0" xfId="0" applyAlignment="1">
      <alignment horizontal="left" vertical="center" wrapText="1"/>
    </xf>
    <xf numFmtId="0" fontId="1" fillId="0" borderId="0" xfId="0" applyFont="1" applyAlignment="1" applyProtection="1">
      <alignment horizontal="center"/>
      <protection locked="0"/>
    </xf>
    <xf numFmtId="15" fontId="0" fillId="0" borderId="0" xfId="1" quotePrefix="1" applyNumberFormat="1" applyFont="1"/>
    <xf numFmtId="43" fontId="0" fillId="0" borderId="0" xfId="1" applyFont="1"/>
    <xf numFmtId="0" fontId="34" fillId="19" borderId="0" xfId="1" applyNumberFormat="1" applyFont="1" applyFill="1" applyAlignment="1" applyProtection="1">
      <alignment horizontal="left"/>
      <protection locked="0"/>
    </xf>
    <xf numFmtId="15" fontId="1" fillId="0" borderId="0" xfId="1" quotePrefix="1" applyNumberFormat="1" applyFont="1"/>
    <xf numFmtId="0" fontId="34" fillId="19" borderId="0" xfId="0" applyFont="1" applyFill="1" applyProtection="1">
      <protection locked="0"/>
    </xf>
    <xf numFmtId="6" fontId="0" fillId="0" borderId="0" xfId="1" applyNumberFormat="1" applyFont="1"/>
    <xf numFmtId="43" fontId="0" fillId="0" borderId="0" xfId="1" applyFont="1" applyProtection="1">
      <protection locked="0"/>
    </xf>
    <xf numFmtId="43" fontId="34" fillId="19" borderId="0" xfId="1" applyFont="1" applyFill="1" applyProtection="1">
      <protection locked="0"/>
    </xf>
    <xf numFmtId="43" fontId="1" fillId="0" borderId="2" xfId="1" applyFont="1" applyBorder="1"/>
    <xf numFmtId="6" fontId="39" fillId="0" borderId="0" xfId="1" applyNumberFormat="1" applyFont="1" applyBorder="1"/>
    <xf numFmtId="43" fontId="1" fillId="0" borderId="0" xfId="1" applyFont="1" applyFill="1" applyProtection="1">
      <protection locked="0"/>
    </xf>
    <xf numFmtId="43" fontId="0" fillId="0" borderId="0" xfId="0" applyNumberFormat="1"/>
    <xf numFmtId="43" fontId="1" fillId="0" borderId="5" xfId="1" applyFont="1" applyBorder="1" applyAlignment="1">
      <alignment horizontal="center"/>
    </xf>
    <xf numFmtId="43" fontId="42" fillId="0" borderId="28" xfId="1" applyFont="1" applyBorder="1" applyAlignment="1">
      <alignment horizontal="center"/>
    </xf>
    <xf numFmtId="43" fontId="41" fillId="0" borderId="30" xfId="1" applyFont="1" applyBorder="1" applyAlignment="1">
      <alignment horizontal="center"/>
    </xf>
    <xf numFmtId="43" fontId="40" fillId="0" borderId="32" xfId="1" applyFont="1" applyBorder="1" applyAlignment="1">
      <alignment horizontal="center"/>
    </xf>
    <xf numFmtId="0" fontId="1" fillId="0" borderId="36" xfId="0" applyFont="1" applyBorder="1"/>
    <xf numFmtId="43" fontId="43" fillId="0" borderId="0" xfId="1" applyFont="1" applyProtection="1">
      <protection locked="0"/>
    </xf>
    <xf numFmtId="43" fontId="43" fillId="0" borderId="0" xfId="1" applyFont="1"/>
    <xf numFmtId="9" fontId="0" fillId="0" borderId="0" xfId="4" applyFont="1"/>
    <xf numFmtId="2" fontId="0" fillId="0" borderId="0" xfId="0" applyNumberFormat="1"/>
    <xf numFmtId="43" fontId="6" fillId="0" borderId="0" xfId="1" applyFont="1" applyBorder="1"/>
    <xf numFmtId="43" fontId="1" fillId="0" borderId="0" xfId="1" applyFont="1" applyFill="1" applyBorder="1" applyProtection="1">
      <protection locked="0"/>
    </xf>
    <xf numFmtId="43" fontId="43" fillId="19" borderId="0" xfId="1" applyFont="1" applyFill="1" applyBorder="1"/>
    <xf numFmtId="0" fontId="0" fillId="19" borderId="0" xfId="0" applyFill="1"/>
    <xf numFmtId="43" fontId="43" fillId="0" borderId="20" xfId="1" applyFont="1" applyBorder="1"/>
    <xf numFmtId="43" fontId="0" fillId="0" borderId="0" xfId="1" applyFont="1" applyBorder="1"/>
    <xf numFmtId="43" fontId="1" fillId="0" borderId="0" xfId="1" applyFont="1" applyBorder="1"/>
    <xf numFmtId="43" fontId="43" fillId="0" borderId="0" xfId="1" applyFont="1" applyBorder="1"/>
    <xf numFmtId="0" fontId="1" fillId="19" borderId="36" xfId="0" applyFont="1" applyFill="1" applyBorder="1"/>
    <xf numFmtId="0" fontId="0" fillId="19" borderId="37" xfId="0" applyFill="1" applyBorder="1"/>
    <xf numFmtId="0" fontId="0" fillId="19" borderId="39" xfId="0" applyFill="1" applyBorder="1"/>
    <xf numFmtId="43" fontId="1" fillId="19" borderId="0" xfId="1" applyFont="1" applyFill="1" applyBorder="1" applyProtection="1">
      <protection locked="0"/>
    </xf>
    <xf numFmtId="9" fontId="0" fillId="19" borderId="0" xfId="0" applyNumberFormat="1" applyFill="1"/>
    <xf numFmtId="43" fontId="43" fillId="0" borderId="0" xfId="1" applyFont="1" applyFill="1" applyBorder="1"/>
    <xf numFmtId="43" fontId="1" fillId="19" borderId="0" xfId="1" applyFont="1" applyFill="1"/>
    <xf numFmtId="43" fontId="1" fillId="19" borderId="0" xfId="1" applyFont="1" applyFill="1" applyProtection="1">
      <protection locked="0"/>
    </xf>
    <xf numFmtId="43" fontId="1" fillId="19" borderId="0" xfId="1" applyFont="1" applyFill="1" applyBorder="1"/>
    <xf numFmtId="43" fontId="43" fillId="0" borderId="0" xfId="1" applyFont="1" applyFill="1" applyBorder="1" applyProtection="1">
      <protection locked="0"/>
    </xf>
    <xf numFmtId="9" fontId="0" fillId="0" borderId="0" xfId="0" applyNumberFormat="1"/>
    <xf numFmtId="0" fontId="1" fillId="0" borderId="48" xfId="0" applyFont="1" applyBorder="1"/>
    <xf numFmtId="0" fontId="1" fillId="0" borderId="49" xfId="0" applyFont="1" applyBorder="1"/>
    <xf numFmtId="0" fontId="1" fillId="0" borderId="50" xfId="0" applyFont="1" applyBorder="1"/>
    <xf numFmtId="43" fontId="0" fillId="0" borderId="0" xfId="1" applyFont="1" applyFill="1" applyBorder="1" applyProtection="1">
      <protection locked="0"/>
    </xf>
    <xf numFmtId="43" fontId="0" fillId="0" borderId="0" xfId="1" applyFont="1" applyBorder="1" applyProtection="1">
      <protection locked="0"/>
    </xf>
    <xf numFmtId="0" fontId="1" fillId="0" borderId="14" xfId="0" applyFont="1" applyBorder="1"/>
    <xf numFmtId="0" fontId="0" fillId="0" borderId="3" xfId="0" applyBorder="1"/>
    <xf numFmtId="0" fontId="1" fillId="19" borderId="14" xfId="0" applyFont="1" applyFill="1" applyBorder="1"/>
    <xf numFmtId="0" fontId="0" fillId="19" borderId="3" xfId="0" applyFill="1" applyBorder="1"/>
    <xf numFmtId="43" fontId="0" fillId="19" borderId="3" xfId="0" applyNumberFormat="1" applyFill="1" applyBorder="1"/>
    <xf numFmtId="43" fontId="39" fillId="0" borderId="0" xfId="1" applyFont="1"/>
    <xf numFmtId="0" fontId="1" fillId="0" borderId="22" xfId="0" applyFont="1" applyBorder="1"/>
    <xf numFmtId="43" fontId="1" fillId="0" borderId="0" xfId="1" applyFont="1" applyFill="1"/>
    <xf numFmtId="43" fontId="6" fillId="0" borderId="20" xfId="1" applyFont="1" applyBorder="1"/>
    <xf numFmtId="43" fontId="0" fillId="15" borderId="0" xfId="1" applyFont="1" applyFill="1"/>
    <xf numFmtId="43" fontId="0" fillId="15" borderId="0" xfId="1" applyFont="1" applyFill="1" applyProtection="1">
      <protection locked="0"/>
    </xf>
    <xf numFmtId="43" fontId="1" fillId="15" borderId="0" xfId="1" applyFont="1" applyFill="1" applyProtection="1">
      <protection locked="0"/>
    </xf>
    <xf numFmtId="43" fontId="43" fillId="15" borderId="0" xfId="1" applyFont="1" applyFill="1" applyProtection="1">
      <protection locked="0"/>
    </xf>
    <xf numFmtId="43" fontId="1" fillId="15" borderId="0" xfId="1" applyFont="1" applyFill="1" applyBorder="1" applyProtection="1">
      <protection locked="0"/>
    </xf>
    <xf numFmtId="43" fontId="43" fillId="15" borderId="20" xfId="1" applyFont="1" applyFill="1" applyBorder="1"/>
    <xf numFmtId="43" fontId="41" fillId="15" borderId="0" xfId="1" applyFont="1" applyFill="1" applyBorder="1" applyProtection="1">
      <protection locked="0"/>
    </xf>
    <xf numFmtId="43" fontId="0" fillId="19" borderId="0" xfId="1" applyFont="1" applyFill="1"/>
    <xf numFmtId="43" fontId="0" fillId="19" borderId="0" xfId="1" applyFont="1" applyFill="1" applyProtection="1">
      <protection locked="0"/>
    </xf>
    <xf numFmtId="43" fontId="41" fillId="15" borderId="20" xfId="1" applyFont="1" applyFill="1" applyBorder="1"/>
    <xf numFmtId="43" fontId="1" fillId="0" borderId="0" xfId="1" applyFont="1"/>
    <xf numFmtId="43" fontId="1" fillId="0" borderId="20" xfId="1" applyFont="1" applyBorder="1"/>
    <xf numFmtId="43" fontId="1" fillId="0" borderId="37" xfId="1" applyFont="1" applyBorder="1"/>
    <xf numFmtId="43" fontId="1" fillId="0" borderId="0" xfId="1" applyFont="1" applyBorder="1" applyProtection="1">
      <protection locked="0"/>
    </xf>
    <xf numFmtId="0" fontId="1" fillId="0" borderId="11" xfId="0" applyFont="1" applyBorder="1"/>
    <xf numFmtId="0" fontId="0" fillId="0" borderId="13" xfId="0" applyBorder="1"/>
    <xf numFmtId="43" fontId="1" fillId="0" borderId="13" xfId="0" applyNumberFormat="1" applyFont="1" applyBorder="1"/>
    <xf numFmtId="0" fontId="1" fillId="0" borderId="4" xfId="0" applyFont="1" applyBorder="1"/>
    <xf numFmtId="0" fontId="0" fillId="0" borderId="40" xfId="0" applyBorder="1"/>
    <xf numFmtId="0" fontId="0" fillId="0" borderId="21" xfId="0" applyBorder="1"/>
    <xf numFmtId="43" fontId="0" fillId="0" borderId="13" xfId="0" applyNumberFormat="1" applyBorder="1"/>
    <xf numFmtId="43" fontId="1" fillId="0" borderId="12" xfId="0" applyNumberFormat="1" applyFont="1" applyBorder="1"/>
    <xf numFmtId="43" fontId="1" fillId="0" borderId="0" xfId="1" applyFont="1" applyProtection="1">
      <protection locked="0"/>
    </xf>
    <xf numFmtId="43" fontId="1" fillId="0" borderId="37" xfId="1" applyFont="1" applyFill="1" applyBorder="1" applyProtection="1">
      <protection locked="0"/>
    </xf>
    <xf numFmtId="43" fontId="6" fillId="0" borderId="37" xfId="1" applyFont="1" applyBorder="1"/>
    <xf numFmtId="43" fontId="1" fillId="0" borderId="0" xfId="1" applyFont="1" applyFill="1" applyBorder="1"/>
    <xf numFmtId="43" fontId="41" fillId="15" borderId="0" xfId="1" applyFont="1" applyFill="1" applyProtection="1">
      <protection locked="0"/>
    </xf>
    <xf numFmtId="43" fontId="39" fillId="0" borderId="0" xfId="1" applyFont="1" applyProtection="1">
      <protection locked="0"/>
    </xf>
    <xf numFmtId="43" fontId="1" fillId="0" borderId="24" xfId="0" applyNumberFormat="1" applyFont="1" applyBorder="1"/>
    <xf numFmtId="0" fontId="1" fillId="0" borderId="24" xfId="0" applyFont="1" applyBorder="1"/>
    <xf numFmtId="43" fontId="41" fillId="0" borderId="20" xfId="1" applyFont="1" applyBorder="1"/>
    <xf numFmtId="43" fontId="1" fillId="0" borderId="37" xfId="1" applyFont="1" applyBorder="1" applyProtection="1">
      <protection locked="0"/>
    </xf>
    <xf numFmtId="43" fontId="41" fillId="0" borderId="37" xfId="1" applyFont="1" applyBorder="1"/>
    <xf numFmtId="43" fontId="6" fillId="0" borderId="37" xfId="1" applyFont="1" applyBorder="1" applyProtection="1">
      <protection locked="0"/>
    </xf>
    <xf numFmtId="43" fontId="43" fillId="0" borderId="37" xfId="1" applyFont="1" applyBorder="1"/>
    <xf numFmtId="43" fontId="1" fillId="15" borderId="20" xfId="1" applyFont="1" applyFill="1" applyBorder="1" applyProtection="1">
      <protection locked="0"/>
    </xf>
    <xf numFmtId="43" fontId="43" fillId="15" borderId="20" xfId="1" applyFont="1" applyFill="1" applyBorder="1" applyProtection="1">
      <protection locked="0"/>
    </xf>
    <xf numFmtId="43" fontId="41" fillId="15" borderId="20" xfId="1" applyFont="1" applyFill="1" applyBorder="1" applyProtection="1">
      <protection locked="0"/>
    </xf>
    <xf numFmtId="43" fontId="43" fillId="15" borderId="0" xfId="1" applyFont="1" applyFill="1" applyBorder="1"/>
    <xf numFmtId="43" fontId="1" fillId="0" borderId="52" xfId="1" applyFont="1" applyBorder="1"/>
    <xf numFmtId="9" fontId="0" fillId="0" borderId="23" xfId="0" applyNumberFormat="1" applyBorder="1"/>
    <xf numFmtId="0" fontId="2" fillId="17" borderId="14" xfId="0" applyFont="1" applyFill="1" applyBorder="1" applyAlignment="1">
      <alignment horizontal="left"/>
    </xf>
    <xf numFmtId="0" fontId="44" fillId="18" borderId="14" xfId="0" applyFont="1" applyFill="1" applyBorder="1" applyAlignment="1">
      <alignment horizontal="left"/>
    </xf>
    <xf numFmtId="0" fontId="8" fillId="18" borderId="3" xfId="0" applyFont="1" applyFill="1" applyBorder="1" applyAlignment="1">
      <alignment wrapText="1"/>
    </xf>
    <xf numFmtId="0" fontId="8" fillId="18" borderId="17" xfId="0" applyFont="1" applyFill="1" applyBorder="1" applyAlignment="1">
      <alignment wrapText="1"/>
    </xf>
    <xf numFmtId="0" fontId="8" fillId="18" borderId="0" xfId="0" applyFont="1" applyFill="1"/>
    <xf numFmtId="0" fontId="44" fillId="18" borderId="14" xfId="0" applyFont="1" applyFill="1" applyBorder="1" applyAlignment="1">
      <alignment horizontal="center"/>
    </xf>
    <xf numFmtId="0" fontId="0" fillId="17" borderId="17" xfId="0" applyFill="1" applyBorder="1" applyAlignment="1">
      <alignment horizontal="center" wrapText="1"/>
    </xf>
    <xf numFmtId="0" fontId="46" fillId="0" borderId="0" xfId="0" applyFont="1"/>
    <xf numFmtId="0" fontId="46" fillId="0" borderId="0" xfId="0" applyFont="1" applyAlignment="1">
      <alignment horizontal="center" vertical="center" wrapText="1"/>
    </xf>
    <xf numFmtId="0" fontId="35" fillId="0" borderId="0" xfId="0" applyFont="1"/>
    <xf numFmtId="0" fontId="35" fillId="0" borderId="0" xfId="0" applyFont="1" applyAlignment="1">
      <alignment horizontal="center" vertical="center" wrapText="1"/>
    </xf>
    <xf numFmtId="0" fontId="35" fillId="0" borderId="0" xfId="0" applyFont="1" applyAlignment="1">
      <alignment horizontal="center"/>
    </xf>
    <xf numFmtId="0" fontId="35" fillId="0" borderId="0" xfId="0" applyFont="1" applyAlignment="1">
      <alignment wrapText="1"/>
    </xf>
    <xf numFmtId="0" fontId="47" fillId="0" borderId="0" xfId="0" applyFont="1" applyAlignment="1">
      <alignment horizontal="center"/>
    </xf>
    <xf numFmtId="0" fontId="47" fillId="0" borderId="0" xfId="0" applyFont="1" applyAlignment="1">
      <alignment horizontal="center" wrapText="1"/>
    </xf>
    <xf numFmtId="0" fontId="46" fillId="0" borderId="61" xfId="0" applyFont="1" applyBorder="1" applyAlignment="1">
      <alignment wrapText="1"/>
    </xf>
    <xf numFmtId="0" fontId="48" fillId="0" borderId="29" xfId="0" applyFont="1" applyBorder="1" applyAlignment="1">
      <alignment wrapText="1"/>
    </xf>
    <xf numFmtId="0" fontId="48" fillId="0" borderId="62" xfId="0" applyFont="1" applyBorder="1" applyAlignment="1">
      <alignment wrapText="1"/>
    </xf>
    <xf numFmtId="0" fontId="38" fillId="0" borderId="63" xfId="3" applyBorder="1" applyAlignment="1">
      <alignment wrapText="1"/>
    </xf>
    <xf numFmtId="0" fontId="38" fillId="0" borderId="64" xfId="3" applyBorder="1" applyAlignment="1">
      <alignment wrapText="1"/>
    </xf>
    <xf numFmtId="0" fontId="50" fillId="0" borderId="64" xfId="0" applyFont="1" applyBorder="1" applyAlignment="1">
      <alignment wrapText="1"/>
    </xf>
    <xf numFmtId="0" fontId="38" fillId="0" borderId="65" xfId="3" applyBorder="1" applyAlignment="1">
      <alignment wrapText="1"/>
    </xf>
    <xf numFmtId="0" fontId="35" fillId="22" borderId="66" xfId="0" applyFont="1" applyFill="1" applyBorder="1"/>
    <xf numFmtId="0" fontId="35" fillId="22" borderId="67" xfId="0" applyFont="1" applyFill="1" applyBorder="1"/>
    <xf numFmtId="0" fontId="35" fillId="22" borderId="68" xfId="0" applyFont="1" applyFill="1" applyBorder="1"/>
    <xf numFmtId="0" fontId="35" fillId="23" borderId="69" xfId="0" applyFont="1" applyFill="1" applyBorder="1"/>
    <xf numFmtId="0" fontId="35" fillId="23" borderId="13" xfId="0" applyFont="1" applyFill="1" applyBorder="1"/>
    <xf numFmtId="0" fontId="33" fillId="23" borderId="3" xfId="0" applyFont="1" applyFill="1" applyBorder="1"/>
    <xf numFmtId="0" fontId="33" fillId="23" borderId="68" xfId="0" applyFont="1" applyFill="1" applyBorder="1"/>
    <xf numFmtId="0" fontId="35" fillId="23" borderId="3" xfId="0" applyFont="1" applyFill="1" applyBorder="1" applyAlignment="1">
      <alignment wrapText="1"/>
    </xf>
    <xf numFmtId="0" fontId="35" fillId="23" borderId="63" xfId="0" applyFont="1" applyFill="1" applyBorder="1"/>
    <xf numFmtId="0" fontId="35" fillId="22" borderId="70" xfId="0" applyFont="1" applyFill="1" applyBorder="1"/>
    <xf numFmtId="0" fontId="35" fillId="22" borderId="21" xfId="0" applyFont="1" applyFill="1" applyBorder="1"/>
    <xf numFmtId="0" fontId="35" fillId="22" borderId="3" xfId="0" applyFont="1" applyFill="1" applyBorder="1"/>
    <xf numFmtId="0" fontId="35" fillId="23" borderId="4" xfId="0" applyFont="1" applyFill="1" applyBorder="1"/>
    <xf numFmtId="0" fontId="35" fillId="23" borderId="3" xfId="0" applyFont="1" applyFill="1" applyBorder="1"/>
    <xf numFmtId="0" fontId="33" fillId="23" borderId="13" xfId="0" applyFont="1" applyFill="1" applyBorder="1"/>
    <xf numFmtId="0" fontId="35" fillId="23" borderId="71" xfId="0" applyFont="1" applyFill="1" applyBorder="1"/>
    <xf numFmtId="0" fontId="33" fillId="23" borderId="34" xfId="0" applyFont="1" applyFill="1" applyBorder="1"/>
    <xf numFmtId="0" fontId="33" fillId="23" borderId="38" xfId="0" applyFont="1" applyFill="1" applyBorder="1"/>
    <xf numFmtId="0" fontId="35" fillId="23" borderId="72" xfId="0" applyFont="1" applyFill="1" applyBorder="1"/>
    <xf numFmtId="0" fontId="35" fillId="23" borderId="64" xfId="0" applyFont="1" applyFill="1" applyBorder="1"/>
    <xf numFmtId="0" fontId="35" fillId="23" borderId="73" xfId="0" applyFont="1" applyFill="1" applyBorder="1"/>
    <xf numFmtId="0" fontId="35" fillId="22" borderId="38" xfId="0" applyFont="1" applyFill="1" applyBorder="1"/>
    <xf numFmtId="0" fontId="35" fillId="23" borderId="38" xfId="0" applyFont="1" applyFill="1" applyBorder="1"/>
    <xf numFmtId="0" fontId="33" fillId="23" borderId="43" xfId="0" applyFont="1" applyFill="1" applyBorder="1"/>
    <xf numFmtId="0" fontId="35" fillId="23" borderId="38" xfId="0" applyFont="1" applyFill="1" applyBorder="1" applyAlignment="1">
      <alignment wrapText="1"/>
    </xf>
    <xf numFmtId="8" fontId="34" fillId="0" borderId="0" xfId="0" applyNumberFormat="1" applyFont="1"/>
    <xf numFmtId="0" fontId="34" fillId="0" borderId="0" xfId="0" applyFont="1" applyAlignment="1">
      <alignment wrapText="1"/>
    </xf>
    <xf numFmtId="0" fontId="35" fillId="0" borderId="0" xfId="0" applyFont="1" applyAlignment="1">
      <alignment horizontal="left" wrapText="1"/>
    </xf>
    <xf numFmtId="0" fontId="35" fillId="22" borderId="0" xfId="0" applyFont="1" applyFill="1"/>
    <xf numFmtId="0" fontId="35" fillId="0" borderId="0" xfId="0" applyFont="1" applyAlignment="1">
      <alignment vertical="center" wrapText="1"/>
    </xf>
    <xf numFmtId="0" fontId="3" fillId="24" borderId="75" xfId="0" applyFont="1" applyFill="1" applyBorder="1" applyAlignment="1">
      <alignment horizontal="center" vertical="center" wrapText="1"/>
    </xf>
    <xf numFmtId="0" fontId="3" fillId="24" borderId="3" xfId="0" applyFont="1" applyFill="1" applyBorder="1" applyAlignment="1">
      <alignment horizontal="center" vertical="center" wrapText="1"/>
    </xf>
    <xf numFmtId="0" fontId="3" fillId="24" borderId="79" xfId="0" applyFont="1" applyFill="1" applyBorder="1" applyAlignment="1">
      <alignment horizontal="center" vertical="center" wrapText="1"/>
    </xf>
    <xf numFmtId="0" fontId="3" fillId="24" borderId="80" xfId="0" applyFont="1" applyFill="1" applyBorder="1" applyAlignment="1">
      <alignment horizontal="center" vertical="center" wrapText="1"/>
    </xf>
    <xf numFmtId="0" fontId="12" fillId="6" borderId="3" xfId="0" applyFont="1" applyFill="1" applyBorder="1" applyAlignment="1">
      <alignment wrapText="1"/>
    </xf>
    <xf numFmtId="0" fontId="12" fillId="6" borderId="4" xfId="0" applyFont="1" applyFill="1" applyBorder="1" applyAlignment="1">
      <alignment wrapText="1"/>
    </xf>
    <xf numFmtId="0" fontId="12" fillId="6" borderId="80" xfId="0" applyFont="1" applyFill="1" applyBorder="1" applyAlignment="1">
      <alignment wrapText="1"/>
    </xf>
    <xf numFmtId="0" fontId="3" fillId="25" borderId="75" xfId="0" applyFont="1" applyFill="1" applyBorder="1" applyAlignment="1">
      <alignment wrapText="1"/>
    </xf>
    <xf numFmtId="0" fontId="12" fillId="25" borderId="3" xfId="0" applyFont="1" applyFill="1" applyBorder="1" applyAlignment="1">
      <alignment horizontal="center" wrapText="1"/>
    </xf>
    <xf numFmtId="0" fontId="12" fillId="25" borderId="3" xfId="0" applyFont="1" applyFill="1" applyBorder="1" applyAlignment="1">
      <alignment wrapText="1"/>
    </xf>
    <xf numFmtId="0" fontId="12" fillId="25" borderId="4" xfId="0" applyFont="1" applyFill="1" applyBorder="1" applyAlignment="1">
      <alignment wrapText="1"/>
    </xf>
    <xf numFmtId="0" fontId="12" fillId="25" borderId="80" xfId="0" applyFont="1" applyFill="1" applyBorder="1" applyAlignment="1">
      <alignment wrapText="1"/>
    </xf>
    <xf numFmtId="0" fontId="12" fillId="0" borderId="3" xfId="0" applyFont="1" applyBorder="1" applyAlignment="1">
      <alignment horizontal="center" wrapText="1"/>
    </xf>
    <xf numFmtId="0" fontId="12" fillId="0" borderId="80" xfId="0" applyFont="1" applyBorder="1" applyAlignment="1">
      <alignment horizontal="center" wrapText="1"/>
    </xf>
    <xf numFmtId="0" fontId="12" fillId="0" borderId="75" xfId="0" applyFont="1" applyBorder="1" applyAlignment="1">
      <alignment horizontal="left"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25" borderId="3" xfId="0" applyFont="1" applyFill="1" applyBorder="1" applyAlignment="1">
      <alignment horizontal="center" vertical="top" wrapText="1"/>
    </xf>
    <xf numFmtId="0" fontId="3" fillId="0" borderId="75" xfId="0" applyFont="1" applyBorder="1" applyAlignment="1">
      <alignment vertical="top" wrapText="1"/>
    </xf>
    <xf numFmtId="0" fontId="12" fillId="0" borderId="75" xfId="0" applyFont="1" applyBorder="1" applyAlignment="1">
      <alignment vertical="top" wrapText="1"/>
    </xf>
    <xf numFmtId="0" fontId="12" fillId="25" borderId="3" xfId="0" applyFont="1" applyFill="1" applyBorder="1" applyAlignment="1">
      <alignment horizontal="left" vertical="top" wrapText="1"/>
    </xf>
    <xf numFmtId="0" fontId="12" fillId="0" borderId="3" xfId="0" applyFont="1" applyBorder="1" applyAlignment="1">
      <alignment horizontal="left" vertical="top" wrapText="1"/>
    </xf>
    <xf numFmtId="0" fontId="3" fillId="0" borderId="75" xfId="0" applyFont="1" applyBorder="1" applyAlignment="1">
      <alignment wrapText="1"/>
    </xf>
    <xf numFmtId="0" fontId="3" fillId="0" borderId="3"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3" xfId="0" applyFont="1" applyBorder="1" applyAlignment="1">
      <alignment horizontal="center" wrapText="1"/>
    </xf>
    <xf numFmtId="0" fontId="3" fillId="0" borderId="3" xfId="0" applyFont="1" applyBorder="1" applyAlignment="1">
      <alignment wrapText="1"/>
    </xf>
    <xf numFmtId="0" fontId="3" fillId="0" borderId="75" xfId="0" applyFont="1" applyBorder="1" applyAlignment="1">
      <alignment vertical="center" wrapText="1"/>
    </xf>
    <xf numFmtId="0" fontId="12" fillId="0" borderId="3" xfId="0" applyFont="1" applyBorder="1" applyAlignment="1">
      <alignment wrapText="1"/>
    </xf>
    <xf numFmtId="0" fontId="12" fillId="0" borderId="3" xfId="0" applyFont="1" applyBorder="1" applyAlignment="1">
      <alignment vertical="center" wrapText="1"/>
    </xf>
    <xf numFmtId="0" fontId="12" fillId="0" borderId="80" xfId="0" applyFont="1" applyBorder="1" applyAlignment="1">
      <alignment horizontal="center" vertical="center" wrapText="1"/>
    </xf>
    <xf numFmtId="0" fontId="12" fillId="0" borderId="3" xfId="0" applyFont="1" applyBorder="1" applyAlignment="1">
      <alignment horizontal="left" wrapText="1"/>
    </xf>
    <xf numFmtId="0" fontId="12" fillId="0" borderId="80" xfId="0" applyFont="1" applyBorder="1" applyAlignment="1">
      <alignment wrapText="1"/>
    </xf>
    <xf numFmtId="0" fontId="0" fillId="0" borderId="3" xfId="0" applyBorder="1" applyAlignment="1">
      <alignment horizontal="left" vertical="center" wrapText="1"/>
    </xf>
    <xf numFmtId="0" fontId="54" fillId="0" borderId="3" xfId="0" applyFont="1" applyBorder="1" applyAlignment="1">
      <alignment vertical="center" wrapText="1"/>
    </xf>
    <xf numFmtId="0" fontId="0" fillId="0" borderId="80" xfId="0" applyBorder="1" applyAlignment="1">
      <alignment horizontal="center" vertical="center" wrapText="1"/>
    </xf>
    <xf numFmtId="0" fontId="0" fillId="0" borderId="3" xfId="0" applyBorder="1" applyAlignment="1">
      <alignment horizontal="left" vertical="top" wrapText="1"/>
    </xf>
    <xf numFmtId="0" fontId="55" fillId="0" borderId="3" xfId="0" applyFont="1" applyBorder="1" applyAlignment="1">
      <alignment horizontal="left" vertical="top" wrapText="1"/>
    </xf>
    <xf numFmtId="0" fontId="55" fillId="0" borderId="3" xfId="0" applyFont="1" applyBorder="1" applyAlignment="1">
      <alignment vertical="top" wrapText="1"/>
    </xf>
    <xf numFmtId="0" fontId="55" fillId="0" borderId="85" xfId="0" applyFont="1" applyBorder="1" applyAlignment="1">
      <alignment horizontal="center" vertical="center" wrapText="1"/>
    </xf>
    <xf numFmtId="0" fontId="3" fillId="6" borderId="75" xfId="0" applyFont="1" applyFill="1" applyBorder="1" applyAlignment="1">
      <alignment horizontal="center" wrapText="1"/>
    </xf>
    <xf numFmtId="0" fontId="12" fillId="0" borderId="75" xfId="0" applyFont="1" applyBorder="1" applyAlignment="1">
      <alignment vertical="center" wrapText="1"/>
    </xf>
    <xf numFmtId="0" fontId="3" fillId="0" borderId="75" xfId="0" applyFont="1" applyBorder="1" applyAlignment="1">
      <alignment horizontal="left" vertical="center" wrapText="1"/>
    </xf>
    <xf numFmtId="0" fontId="0" fillId="0" borderId="0" xfId="0" applyAlignment="1">
      <alignment horizontal="left" vertical="center"/>
    </xf>
    <xf numFmtId="0" fontId="12" fillId="19" borderId="75" xfId="0" applyFont="1" applyFill="1" applyBorder="1" applyAlignment="1">
      <alignment vertical="center" wrapText="1"/>
    </xf>
    <xf numFmtId="0" fontId="12" fillId="0" borderId="4" xfId="0" applyFont="1" applyBorder="1" applyAlignment="1">
      <alignment vertical="center" wrapText="1"/>
    </xf>
    <xf numFmtId="0" fontId="12" fillId="0" borderId="80" xfId="0" applyFont="1" applyBorder="1" applyAlignment="1">
      <alignment vertical="center" wrapText="1"/>
    </xf>
    <xf numFmtId="0" fontId="12" fillId="0" borderId="3" xfId="0" applyFont="1" applyBorder="1" applyAlignment="1">
      <alignment horizontal="left" vertical="center" wrapText="1"/>
    </xf>
    <xf numFmtId="0" fontId="3" fillId="0" borderId="3" xfId="0" applyFont="1" applyBorder="1" applyAlignment="1">
      <alignment horizontal="left" vertical="center" wrapText="1"/>
    </xf>
    <xf numFmtId="0" fontId="0" fillId="0" borderId="4" xfId="0" applyBorder="1" applyAlignment="1">
      <alignment horizontal="center" vertical="center" wrapText="1"/>
    </xf>
    <xf numFmtId="0" fontId="19" fillId="6" borderId="3" xfId="0" applyFont="1" applyFill="1" applyBorder="1" applyAlignment="1">
      <alignment horizontal="center" wrapText="1"/>
    </xf>
    <xf numFmtId="0" fontId="59" fillId="0" borderId="0" xfId="0" applyFont="1"/>
    <xf numFmtId="0" fontId="60" fillId="0" borderId="0" xfId="0" applyFont="1" applyAlignment="1">
      <alignment vertical="top"/>
    </xf>
    <xf numFmtId="0" fontId="60" fillId="0" borderId="0" xfId="0" applyFont="1"/>
    <xf numFmtId="0" fontId="61" fillId="0" borderId="0" xfId="0" applyFont="1"/>
    <xf numFmtId="0" fontId="62" fillId="0" borderId="0" xfId="0" applyFont="1"/>
    <xf numFmtId="0" fontId="60" fillId="0" borderId="0" xfId="0" quotePrefix="1" applyFont="1" applyAlignment="1" applyProtection="1">
      <alignment vertical="top"/>
      <protection locked="0"/>
    </xf>
    <xf numFmtId="0" fontId="60" fillId="0" borderId="37" xfId="0" applyFont="1" applyBorder="1" applyAlignment="1" applyProtection="1">
      <alignment vertical="top"/>
      <protection locked="0"/>
    </xf>
    <xf numFmtId="0" fontId="0" fillId="0" borderId="37" xfId="0" applyBorder="1" applyProtection="1">
      <protection locked="0"/>
    </xf>
    <xf numFmtId="0" fontId="60" fillId="0" borderId="38" xfId="0" applyFont="1" applyBorder="1" applyAlignment="1" applyProtection="1">
      <alignment vertical="top"/>
      <protection locked="0"/>
    </xf>
    <xf numFmtId="0" fontId="60" fillId="0" borderId="36" xfId="0" applyFont="1" applyBorder="1" applyAlignment="1" applyProtection="1">
      <alignment vertical="top"/>
      <protection locked="0"/>
    </xf>
    <xf numFmtId="0" fontId="0" fillId="0" borderId="39" xfId="0" applyBorder="1" applyProtection="1">
      <protection locked="0"/>
    </xf>
    <xf numFmtId="0" fontId="0" fillId="0" borderId="20" xfId="0" applyBorder="1" applyProtection="1">
      <protection locked="0"/>
    </xf>
    <xf numFmtId="0" fontId="42" fillId="0" borderId="13" xfId="0" applyFont="1" applyBorder="1" applyProtection="1">
      <protection locked="0"/>
    </xf>
    <xf numFmtId="0" fontId="0" fillId="0" borderId="35" xfId="0" applyBorder="1" applyProtection="1">
      <protection locked="0"/>
    </xf>
    <xf numFmtId="0" fontId="0" fillId="0" borderId="15" xfId="0" applyBorder="1" applyProtection="1">
      <protection locked="0"/>
    </xf>
    <xf numFmtId="0" fontId="36" fillId="0" borderId="35" xfId="0" applyFont="1" applyBorder="1" applyProtection="1">
      <protection locked="0"/>
    </xf>
    <xf numFmtId="0" fontId="36" fillId="0" borderId="20" xfId="0" applyFont="1" applyBorder="1" applyProtection="1">
      <protection locked="0"/>
    </xf>
    <xf numFmtId="0" fontId="60" fillId="0" borderId="40" xfId="0" applyFont="1" applyBorder="1" applyAlignment="1" applyProtection="1">
      <alignment vertical="top"/>
      <protection locked="0"/>
    </xf>
    <xf numFmtId="0" fontId="0" fillId="0" borderId="40" xfId="0" quotePrefix="1" applyBorder="1" applyProtection="1">
      <protection locked="0"/>
    </xf>
    <xf numFmtId="0" fontId="0" fillId="0" borderId="40" xfId="0" applyBorder="1" applyProtection="1">
      <protection locked="0"/>
    </xf>
    <xf numFmtId="0" fontId="0" fillId="4" borderId="0" xfId="0" applyFill="1" applyProtection="1">
      <protection locked="0"/>
    </xf>
    <xf numFmtId="0" fontId="60" fillId="0" borderId="31" xfId="0" quotePrefix="1" applyFont="1" applyBorder="1" applyAlignment="1" applyProtection="1">
      <alignment vertical="top"/>
      <protection locked="0"/>
    </xf>
    <xf numFmtId="0" fontId="60" fillId="0" borderId="45" xfId="0" applyFont="1" applyBorder="1" applyAlignment="1" applyProtection="1">
      <alignment vertical="top"/>
      <protection locked="0"/>
    </xf>
    <xf numFmtId="0" fontId="0" fillId="0" borderId="45" xfId="0" applyBorder="1" applyProtection="1">
      <protection locked="0"/>
    </xf>
    <xf numFmtId="0" fontId="60" fillId="0" borderId="44" xfId="0" applyFont="1" applyBorder="1" applyAlignment="1" applyProtection="1">
      <alignment vertical="top"/>
      <protection locked="0"/>
    </xf>
    <xf numFmtId="0" fontId="0" fillId="0" borderId="46" xfId="0" applyBorder="1" applyProtection="1">
      <protection locked="0"/>
    </xf>
    <xf numFmtId="17" fontId="0" fillId="4" borderId="31" xfId="0" applyNumberFormat="1" applyFill="1" applyBorder="1" applyProtection="1">
      <protection locked="0"/>
    </xf>
    <xf numFmtId="0" fontId="0" fillId="4" borderId="31" xfId="0" applyFill="1" applyBorder="1" applyProtection="1">
      <protection locked="0"/>
    </xf>
    <xf numFmtId="0" fontId="60" fillId="0" borderId="0" xfId="0" quotePrefix="1" applyFont="1" applyAlignment="1">
      <alignment vertical="top"/>
    </xf>
    <xf numFmtId="0" fontId="0" fillId="0" borderId="21" xfId="0" applyBorder="1" applyAlignment="1">
      <alignment horizontal="center" vertical="center"/>
    </xf>
    <xf numFmtId="0" fontId="59" fillId="0" borderId="4" xfId="0" applyFont="1" applyBorder="1"/>
    <xf numFmtId="167" fontId="0" fillId="0" borderId="36" xfId="1" applyNumberFormat="1" applyFont="1" applyBorder="1" applyProtection="1"/>
    <xf numFmtId="167" fontId="0" fillId="0" borderId="4" xfId="1" applyNumberFormat="1" applyFont="1" applyBorder="1" applyProtection="1"/>
    <xf numFmtId="0" fontId="0" fillId="0" borderId="15" xfId="0" applyBorder="1" applyAlignment="1">
      <alignment horizontal="center" vertical="center"/>
    </xf>
    <xf numFmtId="0" fontId="60" fillId="0" borderId="40" xfId="0" quotePrefix="1" applyFont="1" applyBorder="1" applyAlignment="1">
      <alignment vertical="top"/>
    </xf>
    <xf numFmtId="0" fontId="60" fillId="0" borderId="40" xfId="0" applyFont="1" applyBorder="1"/>
    <xf numFmtId="43" fontId="0" fillId="0" borderId="40" xfId="1" applyFont="1" applyBorder="1" applyProtection="1"/>
    <xf numFmtId="0" fontId="62" fillId="0" borderId="3" xfId="0" applyFont="1" applyBorder="1" applyAlignment="1">
      <alignment horizontal="left" vertical="top" wrapText="1"/>
    </xf>
    <xf numFmtId="0" fontId="0" fillId="19" borderId="0" xfId="0" applyFill="1" applyAlignment="1">
      <alignment horizontal="center"/>
    </xf>
    <xf numFmtId="0" fontId="34" fillId="0" borderId="0" xfId="0" applyFont="1" applyAlignment="1" applyProtection="1">
      <alignment horizontal="center"/>
      <protection locked="0"/>
    </xf>
    <xf numFmtId="0" fontId="0" fillId="15" borderId="0" xfId="0" applyFill="1"/>
    <xf numFmtId="43" fontId="0" fillId="15" borderId="0" xfId="1" applyFont="1" applyFill="1" applyBorder="1"/>
    <xf numFmtId="43" fontId="0" fillId="19" borderId="0" xfId="1" applyFont="1" applyFill="1" applyBorder="1"/>
    <xf numFmtId="0" fontId="1" fillId="0" borderId="0" xfId="1" applyNumberFormat="1" applyFont="1" applyBorder="1" applyAlignment="1" applyProtection="1">
      <alignment horizontal="left"/>
      <protection locked="0"/>
    </xf>
    <xf numFmtId="165" fontId="34" fillId="15" borderId="0" xfId="1" applyNumberFormat="1" applyFont="1" applyFill="1" applyBorder="1"/>
    <xf numFmtId="15" fontId="0" fillId="0" borderId="0" xfId="1" quotePrefix="1" applyNumberFormat="1" applyFont="1" applyBorder="1"/>
    <xf numFmtId="43" fontId="34" fillId="0" borderId="0" xfId="1" applyFont="1" applyBorder="1"/>
    <xf numFmtId="0" fontId="5" fillId="15" borderId="0" xfId="0" applyFont="1" applyFill="1"/>
    <xf numFmtId="43" fontId="0" fillId="19" borderId="0" xfId="1" applyFont="1" applyFill="1" applyBorder="1" applyProtection="1">
      <protection locked="0"/>
    </xf>
    <xf numFmtId="8" fontId="1" fillId="15" borderId="0" xfId="1" applyNumberFormat="1" applyFont="1" applyFill="1" applyBorder="1"/>
    <xf numFmtId="17" fontId="0" fillId="15" borderId="0" xfId="0" quotePrefix="1" applyNumberFormat="1" applyFill="1" applyProtection="1">
      <protection locked="0"/>
    </xf>
    <xf numFmtId="0" fontId="0" fillId="15" borderId="0" xfId="0" applyFill="1" applyProtection="1">
      <protection locked="0"/>
    </xf>
    <xf numFmtId="43" fontId="0" fillId="15" borderId="0" xfId="1" applyFont="1" applyFill="1" applyBorder="1" applyProtection="1">
      <protection locked="0"/>
    </xf>
    <xf numFmtId="43" fontId="34" fillId="0" borderId="0" xfId="1" applyFont="1" applyBorder="1" applyProtection="1">
      <protection locked="0"/>
    </xf>
    <xf numFmtId="43" fontId="63" fillId="19" borderId="0" xfId="1" applyFont="1" applyFill="1" applyBorder="1" applyAlignment="1" applyProtection="1">
      <alignment horizontal="center"/>
      <protection locked="0"/>
    </xf>
    <xf numFmtId="43" fontId="0" fillId="0" borderId="0" xfId="1" applyFont="1" applyFill="1" applyBorder="1"/>
    <xf numFmtId="43" fontId="1" fillId="0" borderId="0" xfId="1" applyFont="1" applyBorder="1" applyAlignment="1">
      <alignment horizontal="center"/>
    </xf>
    <xf numFmtId="43" fontId="1" fillId="0" borderId="0" xfId="1" applyFont="1" applyBorder="1" applyAlignment="1" applyProtection="1">
      <alignment horizontal="center"/>
      <protection locked="0"/>
    </xf>
    <xf numFmtId="43" fontId="63" fillId="0" borderId="0" xfId="1" applyFont="1" applyFill="1" applyBorder="1" applyAlignment="1" applyProtection="1">
      <alignment horizontal="center"/>
      <protection locked="0"/>
    </xf>
    <xf numFmtId="43" fontId="34" fillId="0" borderId="0" xfId="1" applyFont="1" applyBorder="1" applyAlignment="1" applyProtection="1">
      <alignment horizontal="center"/>
      <protection locked="0"/>
    </xf>
    <xf numFmtId="43" fontId="41" fillId="0" borderId="0" xfId="1" applyFont="1" applyBorder="1" applyAlignment="1">
      <alignment horizontal="center"/>
    </xf>
    <xf numFmtId="43" fontId="41" fillId="0" borderId="0" xfId="1" applyFont="1" applyBorder="1" applyAlignment="1" applyProtection="1">
      <alignment horizontal="center"/>
      <protection locked="0"/>
    </xf>
    <xf numFmtId="43" fontId="64" fillId="19" borderId="0" xfId="1" applyFont="1" applyFill="1" applyBorder="1" applyAlignment="1">
      <alignment horizontal="center"/>
    </xf>
    <xf numFmtId="43" fontId="64" fillId="0" borderId="0" xfId="1" applyFont="1" applyFill="1" applyBorder="1" applyAlignment="1">
      <alignment horizontal="center"/>
    </xf>
    <xf numFmtId="43" fontId="65" fillId="0" borderId="0" xfId="1" applyFont="1" applyBorder="1" applyAlignment="1" applyProtection="1">
      <alignment horizontal="center"/>
      <protection locked="0"/>
    </xf>
    <xf numFmtId="43" fontId="0" fillId="26" borderId="0" xfId="1" applyFont="1" applyFill="1" applyBorder="1" applyProtection="1">
      <protection locked="0"/>
    </xf>
    <xf numFmtId="0" fontId="63" fillId="0" borderId="0" xfId="0" applyFont="1"/>
    <xf numFmtId="0" fontId="58" fillId="0" borderId="0" xfId="0" applyFont="1"/>
    <xf numFmtId="43" fontId="58" fillId="0" borderId="0" xfId="1" applyFont="1" applyBorder="1"/>
    <xf numFmtId="43" fontId="58" fillId="0" borderId="0" xfId="1" applyFont="1" applyBorder="1" applyProtection="1">
      <protection locked="0"/>
    </xf>
    <xf numFmtId="43" fontId="58" fillId="19" borderId="0" xfId="1" applyFont="1" applyFill="1" applyBorder="1" applyProtection="1">
      <protection locked="0"/>
    </xf>
    <xf numFmtId="43" fontId="58" fillId="26" borderId="0" xfId="1" applyFont="1" applyFill="1" applyBorder="1" applyProtection="1">
      <protection locked="0"/>
    </xf>
    <xf numFmtId="43" fontId="63" fillId="0" borderId="0" xfId="1" applyFont="1" applyBorder="1" applyProtection="1">
      <protection locked="0"/>
    </xf>
    <xf numFmtId="43" fontId="0" fillId="15" borderId="0" xfId="1" applyFont="1" applyFill="1" applyBorder="1" applyAlignment="1">
      <alignment horizontal="right"/>
    </xf>
    <xf numFmtId="43" fontId="0" fillId="15" borderId="0" xfId="1" applyFont="1" applyFill="1" applyBorder="1" applyAlignment="1" applyProtection="1">
      <alignment horizontal="right"/>
    </xf>
    <xf numFmtId="43" fontId="6" fillId="19" borderId="0" xfId="1" applyFont="1" applyFill="1" applyBorder="1" applyAlignment="1" applyProtection="1">
      <alignment horizontal="right"/>
      <protection locked="0"/>
    </xf>
    <xf numFmtId="43" fontId="66" fillId="26" borderId="0" xfId="1" applyFont="1" applyFill="1" applyBorder="1" applyAlignment="1" applyProtection="1">
      <alignment horizontal="right"/>
      <protection locked="0"/>
    </xf>
    <xf numFmtId="43" fontId="33" fillId="15" borderId="0" xfId="1" applyFont="1" applyFill="1" applyBorder="1" applyAlignment="1" applyProtection="1">
      <alignment horizontal="right"/>
    </xf>
    <xf numFmtId="43" fontId="1" fillId="0" borderId="0" xfId="1" applyFont="1" applyBorder="1" applyAlignment="1" applyProtection="1">
      <alignment horizontal="right"/>
      <protection locked="0"/>
    </xf>
    <xf numFmtId="43" fontId="0" fillId="0" borderId="0" xfId="1" applyFont="1" applyBorder="1" applyAlignment="1">
      <alignment horizontal="right"/>
    </xf>
    <xf numFmtId="43" fontId="1" fillId="0" borderId="0" xfId="1" applyFont="1" applyBorder="1" applyAlignment="1">
      <alignment horizontal="right"/>
    </xf>
    <xf numFmtId="43" fontId="1" fillId="19" borderId="0" xfId="1" applyFont="1" applyFill="1" applyBorder="1" applyAlignment="1" applyProtection="1">
      <alignment horizontal="right"/>
      <protection locked="0"/>
    </xf>
    <xf numFmtId="43" fontId="1" fillId="26" borderId="0" xfId="1" applyFont="1" applyFill="1" applyBorder="1" applyAlignment="1" applyProtection="1">
      <alignment horizontal="right"/>
      <protection locked="0"/>
    </xf>
    <xf numFmtId="43" fontId="34" fillId="0" borderId="0" xfId="1" applyFont="1" applyBorder="1" applyAlignment="1" applyProtection="1">
      <alignment horizontal="right"/>
      <protection locked="0"/>
    </xf>
    <xf numFmtId="43" fontId="6" fillId="15" borderId="0" xfId="1" applyFont="1" applyFill="1" applyBorder="1" applyAlignment="1">
      <alignment horizontal="right"/>
    </xf>
    <xf numFmtId="43" fontId="6" fillId="15" borderId="0" xfId="1" applyFont="1" applyFill="1" applyBorder="1" applyAlignment="1" applyProtection="1">
      <alignment horizontal="right"/>
      <protection locked="0"/>
    </xf>
    <xf numFmtId="43" fontId="6" fillId="26" borderId="0" xfId="1" applyFont="1" applyFill="1" applyBorder="1" applyAlignment="1" applyProtection="1">
      <alignment horizontal="right"/>
      <protection locked="0"/>
    </xf>
    <xf numFmtId="43" fontId="33" fillId="15" borderId="0" xfId="1" applyFont="1" applyFill="1" applyBorder="1" applyAlignment="1" applyProtection="1">
      <alignment horizontal="right"/>
      <protection locked="0"/>
    </xf>
    <xf numFmtId="43" fontId="6" fillId="0" borderId="0" xfId="1" applyFont="1" applyBorder="1" applyAlignment="1" applyProtection="1">
      <alignment horizontal="right"/>
      <protection locked="0"/>
    </xf>
    <xf numFmtId="43" fontId="6" fillId="0" borderId="0" xfId="1" applyFont="1" applyBorder="1" applyAlignment="1">
      <alignment horizontal="right"/>
    </xf>
    <xf numFmtId="43" fontId="0" fillId="19" borderId="0" xfId="1" applyFont="1" applyFill="1" applyBorder="1" applyAlignment="1" applyProtection="1">
      <alignment horizontal="right"/>
      <protection locked="0"/>
    </xf>
    <xf numFmtId="43" fontId="0" fillId="26" borderId="0" xfId="1" applyFont="1" applyFill="1" applyBorder="1" applyAlignment="1" applyProtection="1">
      <alignment horizontal="right"/>
      <protection locked="0"/>
    </xf>
    <xf numFmtId="43" fontId="1" fillId="0" borderId="0" xfId="1" applyFont="1" applyBorder="1" applyAlignment="1" applyProtection="1">
      <alignment horizontal="right"/>
    </xf>
    <xf numFmtId="43" fontId="0" fillId="0" borderId="0" xfId="1" applyFont="1" applyBorder="1" applyAlignment="1" applyProtection="1">
      <alignment horizontal="right"/>
    </xf>
    <xf numFmtId="43" fontId="34" fillId="15" borderId="0" xfId="1" applyFont="1" applyFill="1" applyBorder="1" applyAlignment="1" applyProtection="1">
      <alignment horizontal="right"/>
    </xf>
    <xf numFmtId="43" fontId="1" fillId="26" borderId="0" xfId="1" applyFont="1" applyFill="1" applyBorder="1" applyProtection="1">
      <protection locked="0"/>
    </xf>
    <xf numFmtId="43" fontId="6" fillId="0" borderId="0" xfId="1" applyFont="1" applyBorder="1" applyAlignment="1" applyProtection="1">
      <alignment horizontal="right"/>
    </xf>
    <xf numFmtId="43" fontId="1" fillId="15" borderId="0" xfId="1" applyFont="1" applyFill="1" applyBorder="1" applyProtection="1"/>
    <xf numFmtId="43" fontId="6" fillId="19" borderId="0" xfId="1" applyFont="1" applyFill="1" applyBorder="1" applyProtection="1">
      <protection locked="0"/>
    </xf>
    <xf numFmtId="43" fontId="34" fillId="15" borderId="0" xfId="1" applyFont="1" applyFill="1" applyBorder="1" applyProtection="1">
      <protection locked="0"/>
    </xf>
    <xf numFmtId="43" fontId="1" fillId="0" borderId="0" xfId="1" applyFont="1" applyBorder="1" applyProtection="1"/>
    <xf numFmtId="0" fontId="67" fillId="0" borderId="0" xfId="0" applyFont="1"/>
    <xf numFmtId="43" fontId="67" fillId="0" borderId="0" xfId="1" applyFont="1" applyBorder="1"/>
    <xf numFmtId="43" fontId="67" fillId="0" borderId="0" xfId="1" applyFont="1" applyBorder="1" applyProtection="1">
      <protection locked="0"/>
    </xf>
    <xf numFmtId="43" fontId="67" fillId="19" borderId="0" xfId="1" applyFont="1" applyFill="1" applyBorder="1" applyProtection="1">
      <protection locked="0"/>
    </xf>
    <xf numFmtId="43" fontId="67" fillId="26" borderId="0" xfId="1" applyFont="1" applyFill="1" applyBorder="1" applyProtection="1">
      <protection locked="0"/>
    </xf>
    <xf numFmtId="43" fontId="68" fillId="0" borderId="0" xfId="1" applyFont="1" applyBorder="1" applyProtection="1">
      <protection locked="0"/>
    </xf>
    <xf numFmtId="43" fontId="69" fillId="0" borderId="0" xfId="1" applyFont="1" applyBorder="1" applyAlignment="1" applyProtection="1">
      <alignment horizontal="left"/>
      <protection locked="0"/>
    </xf>
    <xf numFmtId="0" fontId="70" fillId="0" borderId="0" xfId="0" applyFont="1"/>
    <xf numFmtId="43" fontId="70" fillId="0" borderId="0" xfId="1" applyFont="1" applyBorder="1" applyProtection="1"/>
    <xf numFmtId="43" fontId="71" fillId="19" borderId="0" xfId="1" applyFont="1" applyFill="1" applyBorder="1" applyProtection="1">
      <protection locked="0"/>
    </xf>
    <xf numFmtId="43" fontId="70" fillId="26" borderId="0" xfId="1" applyFont="1" applyFill="1" applyBorder="1" applyProtection="1">
      <protection locked="0"/>
    </xf>
    <xf numFmtId="43" fontId="70" fillId="0" borderId="0" xfId="1" applyFont="1" applyBorder="1" applyProtection="1">
      <protection locked="0"/>
    </xf>
    <xf numFmtId="43" fontId="70" fillId="0" borderId="0" xfId="1" applyFont="1" applyBorder="1"/>
    <xf numFmtId="43" fontId="72" fillId="0" borderId="0" xfId="1" applyFont="1" applyBorder="1" applyProtection="1"/>
    <xf numFmtId="43" fontId="73" fillId="19" borderId="0" xfId="1" applyFont="1" applyFill="1" applyBorder="1" applyProtection="1">
      <protection locked="0"/>
    </xf>
    <xf numFmtId="43" fontId="72" fillId="26" borderId="0" xfId="1" applyFont="1" applyFill="1" applyBorder="1" applyProtection="1">
      <protection locked="0"/>
    </xf>
    <xf numFmtId="43" fontId="72" fillId="0" borderId="0" xfId="1" applyFont="1" applyBorder="1" applyProtection="1">
      <protection locked="0"/>
    </xf>
    <xf numFmtId="43" fontId="33" fillId="0" borderId="0" xfId="1" applyFont="1" applyBorder="1" applyProtection="1">
      <protection locked="0"/>
    </xf>
    <xf numFmtId="43" fontId="39" fillId="0" borderId="0" xfId="1" applyFont="1" applyBorder="1"/>
    <xf numFmtId="43" fontId="39" fillId="0" borderId="0" xfId="1" applyFont="1" applyBorder="1" applyProtection="1">
      <protection locked="0"/>
    </xf>
    <xf numFmtId="43" fontId="39" fillId="19" borderId="0" xfId="1" applyFont="1" applyFill="1" applyBorder="1" applyProtection="1">
      <protection locked="0"/>
    </xf>
    <xf numFmtId="43" fontId="39" fillId="26" borderId="0" xfId="1" applyFont="1" applyFill="1" applyBorder="1" applyProtection="1">
      <protection locked="0"/>
    </xf>
    <xf numFmtId="43" fontId="74" fillId="0" borderId="0" xfId="1" applyFont="1" applyBorder="1" applyProtection="1">
      <protection locked="0"/>
    </xf>
    <xf numFmtId="43" fontId="34" fillId="0" borderId="0" xfId="1" applyFont="1"/>
    <xf numFmtId="43" fontId="34" fillId="19" borderId="0" xfId="1" applyFont="1" applyFill="1" applyBorder="1" applyProtection="1">
      <protection locked="0"/>
    </xf>
    <xf numFmtId="43" fontId="70" fillId="19" borderId="0" xfId="1" applyFont="1" applyFill="1" applyBorder="1" applyProtection="1"/>
    <xf numFmtId="0" fontId="58" fillId="0" borderId="0" xfId="0" applyFont="1" applyProtection="1">
      <protection locked="0"/>
    </xf>
    <xf numFmtId="0" fontId="75" fillId="0" borderId="0" xfId="0" applyFont="1" applyAlignment="1">
      <alignment horizontal="left" vertical="center" wrapText="1"/>
    </xf>
    <xf numFmtId="0" fontId="77" fillId="0" borderId="0" xfId="0" applyFont="1" applyAlignment="1">
      <alignment horizontal="left" vertical="center" wrapText="1"/>
    </xf>
    <xf numFmtId="0" fontId="78" fillId="0" borderId="0" xfId="0" applyFont="1" applyAlignment="1">
      <alignment horizontal="left" vertical="center" wrapText="1"/>
    </xf>
    <xf numFmtId="0" fontId="79" fillId="0" borderId="0" xfId="0" applyFont="1" applyAlignment="1">
      <alignment horizontal="left" vertical="center" wrapText="1"/>
    </xf>
    <xf numFmtId="0" fontId="80" fillId="0" borderId="0" xfId="0" applyFont="1" applyAlignment="1">
      <alignment horizontal="left" vertical="center" wrapText="1" indent="5"/>
    </xf>
    <xf numFmtId="0" fontId="0" fillId="0" borderId="0" xfId="0" applyAlignment="1">
      <alignment horizontal="center" vertical="center"/>
    </xf>
    <xf numFmtId="0" fontId="81" fillId="0" borderId="0" xfId="0" applyFont="1" applyAlignment="1">
      <alignment horizontal="center" vertical="center" wrapText="1"/>
    </xf>
    <xf numFmtId="0" fontId="0" fillId="0" borderId="0" xfId="0" applyAlignment="1">
      <alignment vertical="center" wrapText="1"/>
    </xf>
    <xf numFmtId="0" fontId="38" fillId="0" borderId="0" xfId="3" applyAlignment="1">
      <alignment vertical="center" wrapText="1"/>
    </xf>
    <xf numFmtId="0" fontId="82" fillId="0" borderId="0" xfId="0" applyFont="1" applyAlignment="1">
      <alignment horizontal="center" vertical="center"/>
    </xf>
    <xf numFmtId="0" fontId="38" fillId="0" borderId="0" xfId="3"/>
    <xf numFmtId="0" fontId="9" fillId="15" borderId="0" xfId="0" applyFont="1" applyFill="1" applyAlignment="1">
      <alignment horizontal="center" vertical="center"/>
    </xf>
    <xf numFmtId="0" fontId="15" fillId="0" borderId="75" xfId="0" applyFont="1" applyBorder="1" applyAlignment="1">
      <alignment vertical="top" wrapText="1"/>
    </xf>
    <xf numFmtId="168" fontId="0" fillId="0" borderId="0" xfId="2" applyNumberFormat="1" applyFont="1"/>
    <xf numFmtId="168" fontId="35" fillId="0" borderId="0" xfId="2" applyNumberFormat="1" applyFont="1"/>
    <xf numFmtId="0" fontId="1" fillId="0" borderId="0" xfId="0" applyFont="1" applyAlignment="1">
      <alignment horizontal="center" vertical="center"/>
    </xf>
    <xf numFmtId="0" fontId="3" fillId="17" borderId="14" xfId="0" applyFont="1" applyFill="1" applyBorder="1" applyAlignment="1">
      <alignment horizontal="left" wrapText="1"/>
    </xf>
    <xf numFmtId="0" fontId="2" fillId="0" borderId="14" xfId="0" applyFont="1" applyBorder="1" applyAlignment="1">
      <alignment horizontal="left"/>
    </xf>
    <xf numFmtId="0" fontId="0" fillId="0" borderId="3" xfId="0" applyBorder="1" applyAlignment="1">
      <alignment wrapText="1"/>
    </xf>
    <xf numFmtId="0" fontId="0" fillId="0" borderId="17" xfId="0" applyBorder="1" applyAlignment="1">
      <alignment wrapText="1"/>
    </xf>
    <xf numFmtId="0" fontId="5" fillId="0" borderId="3" xfId="0" applyFont="1" applyBorder="1" applyAlignment="1">
      <alignment wrapText="1"/>
    </xf>
    <xf numFmtId="0" fontId="5" fillId="0" borderId="17" xfId="0" applyFont="1" applyBorder="1" applyAlignment="1">
      <alignment wrapText="1"/>
    </xf>
    <xf numFmtId="0" fontId="3" fillId="0" borderId="11" xfId="0" applyFont="1" applyBorder="1" applyAlignment="1">
      <alignment vertical="top"/>
    </xf>
    <xf numFmtId="0" fontId="0" fillId="0" borderId="3" xfId="0" applyBorder="1" applyAlignment="1">
      <alignment vertical="top" wrapText="1"/>
    </xf>
    <xf numFmtId="0" fontId="0" fillId="0" borderId="0" xfId="0" applyAlignment="1">
      <alignment vertical="top"/>
    </xf>
    <xf numFmtId="0" fontId="0" fillId="0" borderId="3" xfId="0" applyBorder="1" applyAlignment="1">
      <alignment horizontal="left" wrapText="1" indent="1"/>
    </xf>
    <xf numFmtId="0" fontId="0" fillId="0" borderId="17" xfId="0" applyBorder="1" applyAlignment="1">
      <alignment horizontal="left" wrapText="1" indent="1"/>
    </xf>
    <xf numFmtId="0" fontId="11" fillId="17" borderId="3" xfId="0" applyFont="1" applyFill="1" applyBorder="1" applyAlignment="1">
      <alignment wrapText="1"/>
    </xf>
    <xf numFmtId="0" fontId="11" fillId="17" borderId="17" xfId="0" applyFont="1" applyFill="1" applyBorder="1" applyAlignment="1">
      <alignment wrapText="1"/>
    </xf>
    <xf numFmtId="0" fontId="1" fillId="0" borderId="14" xfId="0" applyFont="1" applyBorder="1" applyAlignment="1">
      <alignment horizontal="left"/>
    </xf>
    <xf numFmtId="0" fontId="0" fillId="0" borderId="3" xfId="0" applyBorder="1" applyAlignment="1">
      <alignment horizontal="left" wrapText="1"/>
    </xf>
    <xf numFmtId="0" fontId="0" fillId="0" borderId="17" xfId="0" applyBorder="1" applyAlignment="1">
      <alignment horizontal="left" wrapText="1"/>
    </xf>
    <xf numFmtId="0" fontId="2" fillId="17" borderId="3" xfId="0" applyFont="1" applyFill="1" applyBorder="1" applyAlignment="1">
      <alignment wrapText="1"/>
    </xf>
    <xf numFmtId="0" fontId="0" fillId="17" borderId="3" xfId="0" applyFill="1" applyBorder="1" applyAlignment="1">
      <alignment horizontal="left" wrapText="1"/>
    </xf>
    <xf numFmtId="0" fontId="11" fillId="19" borderId="0" xfId="0" applyFont="1" applyFill="1"/>
    <xf numFmtId="0" fontId="12" fillId="19" borderId="3" xfId="0" applyFont="1" applyFill="1" applyBorder="1" applyAlignment="1">
      <alignment horizontal="left" wrapText="1"/>
    </xf>
    <xf numFmtId="0" fontId="12" fillId="19" borderId="17" xfId="0" applyFont="1" applyFill="1" applyBorder="1" applyAlignment="1">
      <alignment horizontal="left" wrapText="1"/>
    </xf>
    <xf numFmtId="0" fontId="12" fillId="19" borderId="3" xfId="0" applyFont="1" applyFill="1" applyBorder="1" applyAlignment="1">
      <alignment horizontal="center" wrapText="1"/>
    </xf>
    <xf numFmtId="0" fontId="12" fillId="19" borderId="17" xfId="0" applyFont="1" applyFill="1" applyBorder="1" applyAlignment="1">
      <alignment horizontal="center" wrapText="1"/>
    </xf>
    <xf numFmtId="0" fontId="2" fillId="19" borderId="14" xfId="0" applyFont="1" applyFill="1" applyBorder="1" applyAlignment="1">
      <alignment horizontal="left"/>
    </xf>
    <xf numFmtId="0" fontId="0" fillId="19" borderId="3" xfId="0" applyFill="1" applyBorder="1" applyAlignment="1">
      <alignment wrapText="1"/>
    </xf>
    <xf numFmtId="0" fontId="0" fillId="19" borderId="17" xfId="0" applyFill="1" applyBorder="1" applyAlignment="1">
      <alignment wrapText="1"/>
    </xf>
    <xf numFmtId="0" fontId="12" fillId="19" borderId="3" xfId="0" applyFont="1" applyFill="1" applyBorder="1" applyAlignment="1">
      <alignment wrapText="1"/>
    </xf>
    <xf numFmtId="0" fontId="12" fillId="19" borderId="17" xfId="0" applyFont="1" applyFill="1" applyBorder="1" applyAlignment="1">
      <alignment wrapText="1"/>
    </xf>
    <xf numFmtId="0" fontId="5" fillId="19" borderId="3" xfId="0" applyFont="1" applyFill="1" applyBorder="1" applyAlignment="1">
      <alignment wrapText="1"/>
    </xf>
    <xf numFmtId="0" fontId="5" fillId="19" borderId="17" xfId="0" applyFont="1" applyFill="1" applyBorder="1" applyAlignment="1">
      <alignment wrapText="1"/>
    </xf>
    <xf numFmtId="0" fontId="0" fillId="19" borderId="3" xfId="0" applyFill="1" applyBorder="1" applyAlignment="1">
      <alignment horizontal="left" wrapText="1" indent="1"/>
    </xf>
    <xf numFmtId="0" fontId="0" fillId="19" borderId="17" xfId="0" applyFill="1" applyBorder="1" applyAlignment="1">
      <alignment horizontal="left" wrapText="1" indent="1"/>
    </xf>
    <xf numFmtId="0" fontId="0" fillId="19" borderId="3" xfId="0" applyFill="1" applyBorder="1" applyAlignment="1">
      <alignment horizontal="left" wrapText="1" indent="3"/>
    </xf>
    <xf numFmtId="0" fontId="0" fillId="19" borderId="17" xfId="0" applyFill="1" applyBorder="1" applyAlignment="1">
      <alignment horizontal="left" wrapText="1" indent="3"/>
    </xf>
    <xf numFmtId="0" fontId="0" fillId="19" borderId="3" xfId="0" applyFill="1" applyBorder="1" applyAlignment="1">
      <alignment horizontal="left" wrapText="1" indent="2"/>
    </xf>
    <xf numFmtId="0" fontId="12" fillId="19" borderId="0" xfId="0" applyFont="1" applyFill="1"/>
    <xf numFmtId="0" fontId="1" fillId="19" borderId="14" xfId="0" applyFont="1" applyFill="1" applyBorder="1" applyAlignment="1">
      <alignment horizontal="left"/>
    </xf>
    <xf numFmtId="0" fontId="0" fillId="19" borderId="3" xfId="0" applyFill="1" applyBorder="1" applyAlignment="1">
      <alignment horizontal="left" wrapText="1"/>
    </xf>
    <xf numFmtId="0" fontId="0" fillId="19" borderId="17" xfId="0" applyFill="1" applyBorder="1" applyAlignment="1">
      <alignment horizontal="left" wrapText="1"/>
    </xf>
    <xf numFmtId="0" fontId="8" fillId="0" borderId="0" xfId="0" applyFont="1"/>
    <xf numFmtId="0" fontId="1" fillId="17" borderId="14" xfId="0" applyFont="1" applyFill="1" applyBorder="1" applyAlignment="1">
      <alignment horizontal="left" wrapText="1"/>
    </xf>
    <xf numFmtId="0" fontId="12" fillId="17" borderId="3" xfId="0" applyFont="1" applyFill="1" applyBorder="1" applyAlignment="1">
      <alignment wrapText="1"/>
    </xf>
    <xf numFmtId="0" fontId="45" fillId="10" borderId="14" xfId="0" applyFont="1" applyFill="1" applyBorder="1" applyAlignment="1">
      <alignment horizontal="left"/>
    </xf>
    <xf numFmtId="0" fontId="0" fillId="10" borderId="3" xfId="0" applyFill="1" applyBorder="1" applyAlignment="1">
      <alignment wrapText="1"/>
    </xf>
    <xf numFmtId="0" fontId="0" fillId="10" borderId="17" xfId="0" applyFill="1" applyBorder="1" applyAlignment="1">
      <alignment wrapText="1"/>
    </xf>
    <xf numFmtId="0" fontId="45" fillId="10" borderId="14" xfId="0" applyFont="1" applyFill="1" applyBorder="1"/>
    <xf numFmtId="0" fontId="2" fillId="10" borderId="3" xfId="0" applyFont="1" applyFill="1" applyBorder="1" applyAlignment="1">
      <alignment horizontal="center" wrapText="1"/>
    </xf>
    <xf numFmtId="0" fontId="2" fillId="10" borderId="17" xfId="0" applyFont="1" applyFill="1" applyBorder="1" applyAlignment="1">
      <alignment horizontal="center" wrapText="1"/>
    </xf>
    <xf numFmtId="0" fontId="0" fillId="10" borderId="3" xfId="0" applyFill="1" applyBorder="1" applyAlignment="1">
      <alignment horizontal="center" wrapText="1"/>
    </xf>
    <xf numFmtId="0" fontId="0" fillId="10" borderId="17" xfId="0" applyFill="1" applyBorder="1" applyAlignment="1">
      <alignment horizontal="center" wrapText="1"/>
    </xf>
    <xf numFmtId="0" fontId="4" fillId="10" borderId="14" xfId="0" applyFont="1" applyFill="1" applyBorder="1" applyAlignment="1">
      <alignment horizontal="left"/>
    </xf>
    <xf numFmtId="0" fontId="4" fillId="27" borderId="14" xfId="0" applyFont="1" applyFill="1" applyBorder="1"/>
    <xf numFmtId="0" fontId="0" fillId="27" borderId="3" xfId="0" applyFill="1" applyBorder="1" applyAlignment="1">
      <alignment wrapText="1"/>
    </xf>
    <xf numFmtId="0" fontId="1" fillId="0" borderId="11" xfId="0" applyFont="1" applyBorder="1" applyAlignment="1">
      <alignment horizontal="center" vertical="center" wrapText="1"/>
    </xf>
    <xf numFmtId="0" fontId="0" fillId="0" borderId="4" xfId="0" applyBorder="1" applyAlignment="1">
      <alignment wrapText="1"/>
    </xf>
    <xf numFmtId="0" fontId="35" fillId="0" borderId="89" xfId="0" applyFont="1" applyBorder="1" applyAlignment="1">
      <alignment vertical="center" wrapText="1"/>
    </xf>
    <xf numFmtId="0" fontId="35" fillId="0" borderId="32" xfId="0" applyFont="1" applyBorder="1" applyAlignment="1">
      <alignment vertical="center" wrapText="1"/>
    </xf>
    <xf numFmtId="0" fontId="86" fillId="29" borderId="89" xfId="0" applyFont="1" applyFill="1" applyBorder="1" applyAlignment="1">
      <alignment vertical="center" wrapText="1"/>
    </xf>
    <xf numFmtId="0" fontId="87" fillId="29" borderId="32" xfId="0" applyFont="1" applyFill="1" applyBorder="1" applyAlignment="1">
      <alignment vertical="center" wrapText="1"/>
    </xf>
    <xf numFmtId="0" fontId="38" fillId="29" borderId="32" xfId="3" applyFill="1" applyBorder="1" applyAlignment="1">
      <alignment vertical="center" wrapText="1"/>
    </xf>
    <xf numFmtId="0" fontId="38" fillId="29" borderId="18" xfId="3" applyFill="1" applyBorder="1" applyAlignment="1">
      <alignment vertical="center" wrapText="1"/>
    </xf>
    <xf numFmtId="0" fontId="86" fillId="31" borderId="89" xfId="0" applyFont="1" applyFill="1" applyBorder="1" applyAlignment="1">
      <alignment vertical="center" wrapText="1"/>
    </xf>
    <xf numFmtId="0" fontId="87" fillId="31" borderId="32" xfId="0" applyFont="1" applyFill="1" applyBorder="1" applyAlignment="1">
      <alignment vertical="center" wrapText="1"/>
    </xf>
    <xf numFmtId="0" fontId="38" fillId="31" borderId="32" xfId="3" applyFill="1" applyBorder="1" applyAlignment="1">
      <alignment vertical="center" wrapText="1"/>
    </xf>
    <xf numFmtId="0" fontId="86" fillId="31" borderId="92" xfId="0" applyFont="1" applyFill="1" applyBorder="1" applyAlignment="1">
      <alignment vertical="center" wrapText="1"/>
    </xf>
    <xf numFmtId="0" fontId="38" fillId="31" borderId="18" xfId="3" applyFill="1" applyBorder="1" applyAlignment="1">
      <alignment vertical="center" wrapText="1"/>
    </xf>
    <xf numFmtId="0" fontId="85" fillId="31" borderId="18" xfId="0" applyFont="1" applyFill="1" applyBorder="1" applyAlignment="1">
      <alignment vertical="center" wrapText="1"/>
    </xf>
    <xf numFmtId="0" fontId="3" fillId="24" borderId="21" xfId="0" applyFont="1" applyFill="1" applyBorder="1" applyAlignment="1">
      <alignment horizontal="center" vertical="center" wrapText="1"/>
    </xf>
    <xf numFmtId="0" fontId="3" fillId="6" borderId="21" xfId="0" applyFont="1" applyFill="1" applyBorder="1" applyAlignment="1">
      <alignment horizontal="center" wrapText="1"/>
    </xf>
    <xf numFmtId="0" fontId="3" fillId="25" borderId="21" xfId="0" applyFont="1" applyFill="1" applyBorder="1" applyAlignment="1">
      <alignment wrapText="1"/>
    </xf>
    <xf numFmtId="0" fontId="12" fillId="0" borderId="21" xfId="0" applyFont="1" applyBorder="1" applyAlignment="1">
      <alignment vertical="center" wrapText="1"/>
    </xf>
    <xf numFmtId="0" fontId="12" fillId="19" borderId="21" xfId="0" applyFont="1" applyFill="1" applyBorder="1" applyAlignment="1">
      <alignment vertical="center" wrapText="1"/>
    </xf>
    <xf numFmtId="0" fontId="3" fillId="0" borderId="21" xfId="0" applyFont="1" applyBorder="1" applyAlignment="1">
      <alignment horizontal="left" vertical="center" wrapText="1"/>
    </xf>
    <xf numFmtId="0" fontId="12" fillId="0" borderId="21" xfId="0" applyFont="1" applyBorder="1" applyAlignment="1">
      <alignment horizontal="left" vertical="center" wrapText="1"/>
    </xf>
    <xf numFmtId="0" fontId="12" fillId="0" borderId="39" xfId="0" applyFont="1" applyBorder="1" applyAlignment="1">
      <alignment horizontal="left" vertical="center" wrapText="1"/>
    </xf>
    <xf numFmtId="0" fontId="12" fillId="0" borderId="15" xfId="0" applyFont="1" applyBorder="1" applyAlignment="1">
      <alignment horizontal="left" vertical="center" wrapText="1"/>
    </xf>
    <xf numFmtId="0" fontId="3" fillId="0" borderId="39" xfId="0" applyFont="1" applyBorder="1" applyAlignment="1">
      <alignment vertical="top" wrapText="1"/>
    </xf>
    <xf numFmtId="0" fontId="12" fillId="0" borderId="19" xfId="0" applyFont="1" applyBorder="1" applyAlignment="1">
      <alignment vertical="top" wrapText="1"/>
    </xf>
    <xf numFmtId="0" fontId="3" fillId="0" borderId="19" xfId="0" applyFont="1" applyBorder="1" applyAlignment="1">
      <alignment vertical="top" wrapText="1"/>
    </xf>
    <xf numFmtId="0" fontId="12" fillId="0" borderId="15" xfId="0" applyFont="1" applyBorder="1" applyAlignment="1">
      <alignment vertical="top" wrapText="1"/>
    </xf>
    <xf numFmtId="0" fontId="3" fillId="0" borderId="19" xfId="0" applyFont="1" applyBorder="1" applyAlignment="1">
      <alignment wrapText="1"/>
    </xf>
    <xf numFmtId="0" fontId="3" fillId="0" borderId="15" xfId="0" applyFont="1" applyBorder="1" applyAlignment="1">
      <alignment vertical="top" wrapText="1"/>
    </xf>
    <xf numFmtId="0" fontId="3" fillId="0" borderId="21" xfId="0" applyFont="1" applyBorder="1" applyAlignment="1">
      <alignment vertical="top" wrapText="1"/>
    </xf>
    <xf numFmtId="0" fontId="3" fillId="0" borderId="21" xfId="0" applyFont="1" applyBorder="1" applyAlignment="1">
      <alignment wrapText="1"/>
    </xf>
    <xf numFmtId="0" fontId="3" fillId="0" borderId="21" xfId="0" applyFont="1" applyBorder="1" applyAlignment="1">
      <alignment vertical="center" wrapText="1"/>
    </xf>
    <xf numFmtId="0" fontId="15" fillId="0" borderId="21" xfId="0" applyFont="1" applyBorder="1" applyAlignment="1">
      <alignment vertical="top" wrapText="1"/>
    </xf>
    <xf numFmtId="9" fontId="0" fillId="0" borderId="3" xfId="0" applyNumberFormat="1" applyBorder="1"/>
    <xf numFmtId="0" fontId="18" fillId="0" borderId="0" xfId="0" applyFont="1" applyAlignment="1">
      <alignment vertical="center" wrapText="1"/>
    </xf>
    <xf numFmtId="0" fontId="15" fillId="0" borderId="0" xfId="0" applyFont="1" applyAlignment="1">
      <alignment vertical="center" wrapText="1"/>
    </xf>
    <xf numFmtId="0" fontId="90" fillId="0" borderId="0" xfId="0" applyFont="1" applyAlignment="1">
      <alignment vertical="center" wrapText="1"/>
    </xf>
    <xf numFmtId="0" fontId="38" fillId="31" borderId="0" xfId="3" applyFill="1" applyBorder="1" applyAlignment="1">
      <alignment vertical="center" wrapText="1"/>
    </xf>
    <xf numFmtId="0" fontId="92" fillId="0" borderId="0" xfId="0" applyFont="1" applyAlignment="1">
      <alignment vertical="center" wrapText="1"/>
    </xf>
    <xf numFmtId="0" fontId="93" fillId="0" borderId="0" xfId="0" applyFont="1" applyAlignment="1">
      <alignment vertical="center" wrapText="1"/>
    </xf>
    <xf numFmtId="0" fontId="93" fillId="0" borderId="0" xfId="0" applyFont="1" applyAlignment="1">
      <alignment horizontal="left" vertical="center" wrapText="1" indent="1"/>
    </xf>
    <xf numFmtId="0" fontId="94" fillId="0" borderId="0" xfId="0" applyFont="1" applyAlignment="1">
      <alignment horizontal="left" vertical="center" wrapText="1" indent="1"/>
    </xf>
    <xf numFmtId="0" fontId="95" fillId="0" borderId="0" xfId="0" applyFont="1" applyAlignment="1">
      <alignment horizontal="left" vertical="center" wrapText="1" indent="1"/>
    </xf>
    <xf numFmtId="0" fontId="92" fillId="0" borderId="0" xfId="0" applyFont="1" applyAlignment="1">
      <alignment horizontal="left" vertical="center" wrapText="1"/>
    </xf>
    <xf numFmtId="0" fontId="11" fillId="0" borderId="0" xfId="0" applyFont="1" applyAlignment="1">
      <alignment wrapText="1"/>
    </xf>
    <xf numFmtId="0" fontId="97" fillId="0" borderId="0" xfId="0" applyFont="1" applyAlignment="1">
      <alignment horizontal="justify" vertical="center"/>
    </xf>
    <xf numFmtId="0" fontId="97" fillId="0" borderId="0" xfId="0" applyFont="1" applyAlignment="1">
      <alignment horizontal="center" vertical="center"/>
    </xf>
    <xf numFmtId="0" fontId="96" fillId="0" borderId="0" xfId="0" applyFont="1" applyAlignment="1">
      <alignment vertical="center"/>
    </xf>
    <xf numFmtId="0" fontId="97" fillId="0" borderId="0" xfId="0" applyFont="1" applyAlignment="1">
      <alignment vertical="center"/>
    </xf>
    <xf numFmtId="0" fontId="98" fillId="0" borderId="3" xfId="0" applyFont="1" applyBorder="1" applyAlignment="1">
      <alignment wrapText="1"/>
    </xf>
    <xf numFmtId="0" fontId="3" fillId="19" borderId="3" xfId="0" applyFont="1" applyFill="1" applyBorder="1" applyAlignment="1">
      <alignment horizontal="center" vertical="center" wrapText="1"/>
    </xf>
    <xf numFmtId="0" fontId="100" fillId="0" borderId="0" xfId="0" applyFont="1" applyAlignment="1">
      <alignment horizontal="center" vertical="center"/>
    </xf>
    <xf numFmtId="0" fontId="97" fillId="0" borderId="0" xfId="0" applyFont="1" applyAlignment="1">
      <alignment vertical="center" wrapText="1"/>
    </xf>
    <xf numFmtId="0" fontId="96" fillId="0" borderId="0" xfId="0" applyFont="1" applyAlignment="1">
      <alignment vertical="center" wrapText="1"/>
    </xf>
    <xf numFmtId="0" fontId="5" fillId="0" borderId="0" xfId="0" applyFont="1" applyAlignment="1">
      <alignment wrapText="1"/>
    </xf>
    <xf numFmtId="0" fontId="15" fillId="0" borderId="0" xfId="0" applyFont="1" applyAlignment="1">
      <alignment wrapText="1"/>
    </xf>
    <xf numFmtId="0" fontId="101" fillId="0" borderId="0" xfId="0" applyFont="1" applyAlignment="1">
      <alignment horizontal="left" vertical="center" wrapText="1"/>
    </xf>
    <xf numFmtId="0" fontId="102" fillId="0" borderId="0" xfId="0" applyFont="1" applyAlignment="1">
      <alignment horizontal="left" vertical="center" wrapText="1"/>
    </xf>
    <xf numFmtId="0" fontId="103" fillId="0" borderId="0" xfId="0" applyFont="1" applyAlignment="1">
      <alignment horizontal="left" vertical="center" wrapText="1"/>
    </xf>
    <xf numFmtId="0" fontId="104" fillId="0" borderId="0" xfId="0" applyFont="1" applyAlignment="1">
      <alignment horizontal="left" vertical="center" wrapText="1"/>
    </xf>
    <xf numFmtId="0" fontId="97" fillId="0" borderId="20" xfId="0" applyFont="1" applyBorder="1" applyAlignment="1">
      <alignment vertical="center"/>
    </xf>
    <xf numFmtId="0" fontId="2" fillId="32" borderId="0" xfId="0" applyFont="1" applyFill="1" applyAlignment="1">
      <alignment horizontal="center" vertical="center"/>
    </xf>
    <xf numFmtId="0" fontId="105" fillId="32" borderId="0" xfId="3" applyFont="1" applyFill="1" applyAlignment="1">
      <alignment horizontal="center" vertical="center"/>
    </xf>
    <xf numFmtId="0" fontId="105" fillId="32" borderId="0" xfId="3" applyFont="1" applyFill="1" applyAlignment="1">
      <alignment horizontal="center"/>
    </xf>
    <xf numFmtId="0" fontId="11" fillId="32" borderId="0" xfId="0" applyFont="1" applyFill="1"/>
    <xf numFmtId="0" fontId="106" fillId="0" borderId="0" xfId="0" applyFont="1" applyAlignment="1">
      <alignment horizontal="left" vertical="center" wrapText="1" indent="1"/>
    </xf>
    <xf numFmtId="0" fontId="38" fillId="0" borderId="0" xfId="3" applyAlignment="1">
      <alignment horizontal="right" vertical="center" wrapText="1" indent="1"/>
    </xf>
    <xf numFmtId="0" fontId="107" fillId="0" borderId="94" xfId="0" applyFont="1" applyBorder="1" applyAlignment="1">
      <alignment horizontal="center" vertical="center" wrapText="1"/>
    </xf>
    <xf numFmtId="0" fontId="5" fillId="0" borderId="0" xfId="0" applyFont="1" applyAlignment="1">
      <alignment vertical="center" wrapText="1"/>
    </xf>
    <xf numFmtId="0" fontId="101" fillId="0" borderId="0" xfId="0" applyFont="1" applyAlignment="1">
      <alignment vertical="center" wrapText="1"/>
    </xf>
    <xf numFmtId="0" fontId="108" fillId="0" borderId="0" xfId="0" applyFont="1" applyAlignment="1">
      <alignment vertical="center" wrapText="1"/>
    </xf>
    <xf numFmtId="0" fontId="26" fillId="0" borderId="8" xfId="0" applyFont="1" applyBorder="1" applyAlignment="1">
      <alignment horizontal="center" wrapText="1"/>
    </xf>
    <xf numFmtId="0" fontId="25" fillId="0" borderId="50" xfId="0" applyFont="1" applyBorder="1" applyAlignment="1">
      <alignment horizontal="center" wrapText="1"/>
    </xf>
    <xf numFmtId="0" fontId="24" fillId="0" borderId="3" xfId="0" applyFont="1" applyBorder="1" applyAlignment="1">
      <alignment horizontal="center" wrapText="1"/>
    </xf>
    <xf numFmtId="0" fontId="25" fillId="0" borderId="3" xfId="0" applyFont="1" applyBorder="1" applyAlignment="1">
      <alignment horizontal="center" wrapText="1"/>
    </xf>
    <xf numFmtId="43" fontId="0" fillId="0" borderId="97" xfId="0" applyNumberFormat="1" applyBorder="1"/>
    <xf numFmtId="0" fontId="24" fillId="0" borderId="21" xfId="0" applyFont="1" applyBorder="1" applyAlignment="1">
      <alignment horizontal="center" wrapText="1"/>
    </xf>
    <xf numFmtId="0" fontId="24" fillId="0" borderId="12" xfId="0" applyFont="1" applyBorder="1" applyAlignment="1">
      <alignment horizontal="center" wrapText="1"/>
    </xf>
    <xf numFmtId="0" fontId="21" fillId="0" borderId="25" xfId="0" applyFont="1" applyBorder="1" applyAlignment="1">
      <alignment horizontal="center"/>
    </xf>
    <xf numFmtId="0" fontId="21" fillId="0" borderId="26" xfId="0" applyFont="1" applyBorder="1"/>
    <xf numFmtId="0" fontId="0" fillId="0" borderId="25" xfId="0" applyBorder="1"/>
    <xf numFmtId="14" fontId="0" fillId="0" borderId="38" xfId="0" applyNumberFormat="1" applyBorder="1"/>
    <xf numFmtId="14" fontId="0" fillId="0" borderId="26" xfId="0" applyNumberFormat="1" applyBorder="1"/>
    <xf numFmtId="43" fontId="0" fillId="0" borderId="38" xfId="0" applyNumberFormat="1" applyBorder="1"/>
    <xf numFmtId="43" fontId="0" fillId="0" borderId="36" xfId="0" applyNumberFormat="1" applyBorder="1"/>
    <xf numFmtId="0" fontId="0" fillId="0" borderId="54" xfId="0" applyBorder="1" applyAlignment="1">
      <alignment horizontal="center"/>
    </xf>
    <xf numFmtId="43" fontId="0" fillId="0" borderId="39" xfId="0" applyNumberFormat="1" applyBorder="1"/>
    <xf numFmtId="43" fontId="0" fillId="0" borderId="86" xfId="0" applyNumberFormat="1" applyBorder="1"/>
    <xf numFmtId="0" fontId="0" fillId="0" borderId="5" xfId="0" applyBorder="1"/>
    <xf numFmtId="0" fontId="27" fillId="0" borderId="0" xfId="0" applyFont="1" applyAlignment="1">
      <alignment wrapText="1"/>
    </xf>
    <xf numFmtId="0" fontId="28" fillId="0" borderId="0" xfId="0" applyFont="1"/>
    <xf numFmtId="0" fontId="29" fillId="0" borderId="0" xfId="0" applyFont="1"/>
    <xf numFmtId="0" fontId="30" fillId="0" borderId="0" xfId="0" applyFont="1"/>
    <xf numFmtId="0" fontId="22" fillId="0" borderId="0" xfId="0" applyFont="1" applyAlignment="1">
      <alignment horizontal="center"/>
    </xf>
    <xf numFmtId="0" fontId="24" fillId="0" borderId="97" xfId="0" applyFont="1" applyBorder="1" applyAlignment="1">
      <alignment horizontal="center" wrapText="1"/>
    </xf>
    <xf numFmtId="0" fontId="86" fillId="28" borderId="90" xfId="0" applyFont="1" applyFill="1" applyBorder="1" applyAlignment="1">
      <alignment vertical="center" wrapText="1"/>
    </xf>
    <xf numFmtId="0" fontId="86" fillId="28" borderId="91" xfId="0" applyFont="1" applyFill="1" applyBorder="1" applyAlignment="1">
      <alignment vertical="center" wrapText="1"/>
    </xf>
    <xf numFmtId="0" fontId="86" fillId="29" borderId="93" xfId="0" applyFont="1" applyFill="1" applyBorder="1" applyAlignment="1">
      <alignment vertical="center" wrapText="1"/>
    </xf>
    <xf numFmtId="0" fontId="86" fillId="29" borderId="92" xfId="0" applyFont="1" applyFill="1" applyBorder="1" applyAlignment="1">
      <alignment vertical="center" wrapText="1"/>
    </xf>
    <xf numFmtId="0" fontId="86" fillId="29" borderId="89" xfId="0" applyFont="1" applyFill="1" applyBorder="1" applyAlignment="1">
      <alignment vertical="center" wrapText="1"/>
    </xf>
    <xf numFmtId="0" fontId="86" fillId="30" borderId="90" xfId="0" applyFont="1" applyFill="1" applyBorder="1" applyAlignment="1">
      <alignment vertical="center" wrapText="1"/>
    </xf>
    <xf numFmtId="0" fontId="86" fillId="30" borderId="91" xfId="0" applyFont="1" applyFill="1" applyBorder="1" applyAlignment="1">
      <alignment vertical="center" wrapText="1"/>
    </xf>
    <xf numFmtId="0" fontId="86" fillId="31" borderId="93" xfId="0" applyFont="1" applyFill="1" applyBorder="1" applyAlignment="1">
      <alignment vertical="center" wrapText="1"/>
    </xf>
    <xf numFmtId="0" fontId="86" fillId="31" borderId="92" xfId="0" applyFont="1" applyFill="1" applyBorder="1" applyAlignment="1">
      <alignment vertical="center" wrapText="1"/>
    </xf>
    <xf numFmtId="0" fontId="86" fillId="31" borderId="89" xfId="0" applyFont="1" applyFill="1" applyBorder="1" applyAlignment="1">
      <alignment vertical="center" wrapText="1"/>
    </xf>
    <xf numFmtId="0" fontId="38" fillId="31" borderId="93" xfId="3" applyFill="1" applyBorder="1" applyAlignment="1">
      <alignment vertical="center" wrapText="1"/>
    </xf>
    <xf numFmtId="0" fontId="38" fillId="31" borderId="89" xfId="3" applyFill="1" applyBorder="1" applyAlignment="1">
      <alignment vertical="center" wrapText="1"/>
    </xf>
    <xf numFmtId="0" fontId="1" fillId="19" borderId="37" xfId="0" applyFont="1" applyFill="1" applyBorder="1" applyAlignment="1">
      <alignment horizontal="center" vertical="center" wrapText="1"/>
    </xf>
    <xf numFmtId="0" fontId="1" fillId="19" borderId="0" xfId="0" applyFont="1" applyFill="1" applyAlignment="1">
      <alignment horizontal="center" vertical="center" wrapText="1"/>
    </xf>
    <xf numFmtId="0" fontId="1" fillId="19" borderId="25" xfId="0" applyFont="1" applyFill="1" applyBorder="1" applyAlignment="1">
      <alignment horizontal="center"/>
    </xf>
    <xf numFmtId="0" fontId="1" fillId="19" borderId="53" xfId="0" applyFont="1" applyFill="1" applyBorder="1" applyAlignment="1">
      <alignment horizontal="center"/>
    </xf>
    <xf numFmtId="0" fontId="1" fillId="19" borderId="11" xfId="0" applyFont="1" applyFill="1" applyBorder="1" applyAlignment="1">
      <alignment horizontal="center"/>
    </xf>
    <xf numFmtId="0" fontId="1" fillId="19" borderId="54" xfId="0" applyFont="1" applyFill="1" applyBorder="1" applyAlignment="1">
      <alignment horizontal="center" wrapText="1"/>
    </xf>
    <xf numFmtId="0" fontId="1" fillId="19" borderId="7" xfId="0" applyFont="1" applyFill="1" applyBorder="1" applyAlignment="1">
      <alignment horizontal="center" wrapText="1"/>
    </xf>
    <xf numFmtId="0" fontId="1" fillId="19" borderId="55" xfId="0" applyFont="1" applyFill="1" applyBorder="1" applyAlignment="1">
      <alignment horizontal="center" wrapText="1"/>
    </xf>
    <xf numFmtId="0" fontId="3" fillId="19" borderId="25" xfId="0" applyFont="1" applyFill="1" applyBorder="1" applyAlignment="1">
      <alignment horizontal="center"/>
    </xf>
    <xf numFmtId="0" fontId="3" fillId="19" borderId="53" xfId="0" applyFont="1" applyFill="1" applyBorder="1" applyAlignment="1">
      <alignment horizontal="center"/>
    </xf>
    <xf numFmtId="0" fontId="3" fillId="19" borderId="11" xfId="0" applyFont="1" applyFill="1" applyBorder="1" applyAlignment="1">
      <alignment horizontal="center"/>
    </xf>
    <xf numFmtId="0" fontId="1" fillId="0" borderId="25" xfId="0" applyFont="1" applyBorder="1" applyAlignment="1">
      <alignment horizontal="center" vertical="center" wrapText="1"/>
    </xf>
    <xf numFmtId="0" fontId="1" fillId="0" borderId="53" xfId="0" applyFont="1" applyBorder="1" applyAlignment="1">
      <alignment horizontal="center" vertical="center" wrapText="1"/>
    </xf>
    <xf numFmtId="0" fontId="1" fillId="0" borderId="11" xfId="0" applyFont="1" applyBorder="1" applyAlignment="1">
      <alignment horizontal="center" vertical="center" wrapText="1"/>
    </xf>
    <xf numFmtId="0" fontId="2" fillId="2" borderId="48" xfId="0" applyFont="1" applyFill="1" applyBorder="1" applyAlignment="1">
      <alignment horizontal="center"/>
    </xf>
    <xf numFmtId="0" fontId="2" fillId="2" borderId="49" xfId="0" applyFont="1" applyFill="1" applyBorder="1" applyAlignment="1">
      <alignment horizontal="center"/>
    </xf>
    <xf numFmtId="0" fontId="2" fillId="2" borderId="50" xfId="0" applyFont="1" applyFill="1" applyBorder="1" applyAlignment="1">
      <alignment horizontal="center"/>
    </xf>
    <xf numFmtId="0" fontId="9" fillId="2" borderId="14" xfId="0" applyFont="1" applyFill="1" applyBorder="1" applyAlignment="1">
      <alignment horizontal="center"/>
    </xf>
    <xf numFmtId="0" fontId="2" fillId="2" borderId="3" xfId="0" applyFont="1" applyFill="1" applyBorder="1" applyAlignment="1">
      <alignment horizontal="center"/>
    </xf>
    <xf numFmtId="0" fontId="2" fillId="2" borderId="17" xfId="0" applyFont="1" applyFill="1" applyBorder="1" applyAlignment="1">
      <alignment horizontal="center"/>
    </xf>
    <xf numFmtId="0" fontId="2" fillId="2" borderId="16" xfId="0" applyFont="1" applyFill="1" applyBorder="1" applyAlignment="1">
      <alignment horizontal="center"/>
    </xf>
    <xf numFmtId="0" fontId="2" fillId="2" borderId="40" xfId="0" applyFont="1" applyFill="1" applyBorder="1" applyAlignment="1">
      <alignment horizontal="center"/>
    </xf>
    <xf numFmtId="0" fontId="2" fillId="2" borderId="51" xfId="0" applyFont="1" applyFill="1" applyBorder="1" applyAlignment="1">
      <alignment horizontal="center"/>
    </xf>
    <xf numFmtId="0" fontId="4" fillId="19" borderId="25" xfId="0" applyFont="1" applyFill="1" applyBorder="1" applyAlignment="1">
      <alignment horizontal="center"/>
    </xf>
    <xf numFmtId="0" fontId="4" fillId="19" borderId="53" xfId="0" applyFont="1" applyFill="1" applyBorder="1" applyAlignment="1">
      <alignment horizontal="center"/>
    </xf>
    <xf numFmtId="0" fontId="4" fillId="19" borderId="11" xfId="0" applyFont="1" applyFill="1" applyBorder="1" applyAlignment="1">
      <alignment horizontal="center"/>
    </xf>
    <xf numFmtId="0" fontId="1" fillId="0" borderId="37" xfId="0" applyFont="1" applyBorder="1" applyAlignment="1">
      <alignment horizontal="center" vertical="center" wrapText="1"/>
    </xf>
    <xf numFmtId="0" fontId="1" fillId="0" borderId="0" xfId="0" applyFont="1" applyAlignment="1">
      <alignment horizontal="center" vertical="center" wrapText="1"/>
    </xf>
    <xf numFmtId="0" fontId="3" fillId="0" borderId="25" xfId="0" applyFont="1" applyBorder="1" applyAlignment="1">
      <alignment horizontal="center"/>
    </xf>
    <xf numFmtId="0" fontId="3" fillId="0" borderId="53" xfId="0" applyFont="1" applyBorder="1" applyAlignment="1">
      <alignment horizontal="center"/>
    </xf>
    <xf numFmtId="0" fontId="3" fillId="0" borderId="11" xfId="0" applyFont="1" applyBorder="1" applyAlignment="1">
      <alignment horizontal="center"/>
    </xf>
    <xf numFmtId="0" fontId="1" fillId="0" borderId="54" xfId="0" applyFont="1" applyBorder="1" applyAlignment="1">
      <alignment horizontal="center" wrapText="1"/>
    </xf>
    <xf numFmtId="0" fontId="1" fillId="0" borderId="7" xfId="0" applyFont="1" applyBorder="1" applyAlignment="1">
      <alignment horizontal="center" wrapText="1"/>
    </xf>
    <xf numFmtId="0" fontId="1" fillId="0" borderId="55" xfId="0" applyFont="1" applyBorder="1" applyAlignment="1">
      <alignment horizontal="center" wrapText="1"/>
    </xf>
    <xf numFmtId="0" fontId="3" fillId="0" borderId="25" xfId="0" applyFont="1" applyBorder="1" applyAlignment="1">
      <alignment horizontal="center" wrapText="1"/>
    </xf>
    <xf numFmtId="0" fontId="3" fillId="0" borderId="53" xfId="0" applyFont="1" applyBorder="1" applyAlignment="1">
      <alignment horizontal="center" wrapText="1"/>
    </xf>
    <xf numFmtId="0" fontId="3" fillId="0" borderId="11" xfId="0" applyFont="1" applyBorder="1" applyAlignment="1">
      <alignment horizontal="center" wrapText="1"/>
    </xf>
    <xf numFmtId="0" fontId="2" fillId="0" borderId="39" xfId="0" applyFont="1" applyBorder="1" applyAlignment="1">
      <alignment horizontal="center" wrapText="1"/>
    </xf>
    <xf numFmtId="0" fontId="2" fillId="0" borderId="15" xfId="0" applyFont="1" applyBorder="1" applyAlignment="1">
      <alignment horizontal="center" wrapText="1"/>
    </xf>
    <xf numFmtId="0" fontId="53" fillId="24" borderId="75" xfId="0" applyFont="1" applyFill="1" applyBorder="1" applyAlignment="1">
      <alignment horizontal="center" vertical="center" wrapText="1"/>
    </xf>
    <xf numFmtId="0" fontId="53" fillId="24" borderId="21" xfId="0" applyFont="1" applyFill="1" applyBorder="1" applyAlignment="1">
      <alignment horizontal="center" vertical="center" wrapText="1"/>
    </xf>
    <xf numFmtId="0" fontId="53" fillId="24" borderId="3" xfId="0" applyFont="1" applyFill="1" applyBorder="1" applyAlignment="1">
      <alignment horizontal="center" vertical="center" wrapText="1"/>
    </xf>
    <xf numFmtId="0" fontId="53" fillId="24" borderId="4" xfId="0" applyFont="1" applyFill="1" applyBorder="1" applyAlignment="1">
      <alignment horizontal="center" vertical="center" wrapText="1"/>
    </xf>
    <xf numFmtId="0" fontId="53" fillId="24" borderId="76" xfId="0" applyFont="1" applyFill="1" applyBorder="1" applyAlignment="1">
      <alignment horizontal="center" vertical="center" wrapText="1"/>
    </xf>
    <xf numFmtId="0" fontId="53" fillId="24" borderId="77" xfId="0" applyFont="1" applyFill="1" applyBorder="1" applyAlignment="1">
      <alignment horizontal="center" vertical="center" wrapText="1"/>
    </xf>
    <xf numFmtId="0" fontId="53" fillId="24" borderId="37" xfId="0" applyFont="1" applyFill="1" applyBorder="1" applyAlignment="1">
      <alignment horizontal="center" vertical="center" wrapText="1"/>
    </xf>
    <xf numFmtId="0" fontId="37" fillId="24" borderId="37" xfId="0" applyFont="1" applyFill="1" applyBorder="1" applyAlignment="1">
      <alignment horizontal="center" vertical="center" wrapText="1"/>
    </xf>
    <xf numFmtId="0" fontId="37" fillId="24" borderId="78" xfId="0" applyFont="1" applyFill="1" applyBorder="1" applyAlignment="1">
      <alignment horizontal="center"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2" fillId="0" borderId="78" xfId="0" applyFont="1" applyBorder="1" applyAlignment="1">
      <alignment horizontal="left" vertical="center" wrapText="1"/>
    </xf>
    <xf numFmtId="0" fontId="12" fillId="0" borderId="81" xfId="0" applyFont="1" applyBorder="1" applyAlignment="1">
      <alignment horizontal="left" vertical="center" wrapText="1"/>
    </xf>
    <xf numFmtId="0" fontId="12" fillId="0" borderId="84" xfId="0" applyFont="1" applyBorder="1" applyAlignment="1">
      <alignment horizontal="left" vertical="center" wrapText="1"/>
    </xf>
    <xf numFmtId="0" fontId="12" fillId="0" borderId="82" xfId="0" applyFont="1" applyBorder="1" applyAlignment="1">
      <alignment horizontal="left" vertical="center" wrapText="1"/>
    </xf>
    <xf numFmtId="0" fontId="12" fillId="0" borderId="83" xfId="0" applyFont="1" applyBorder="1" applyAlignment="1">
      <alignment horizontal="left" vertical="center" wrapText="1"/>
    </xf>
    <xf numFmtId="0" fontId="12" fillId="0" borderId="78" xfId="0" applyFont="1" applyBorder="1" applyAlignment="1">
      <alignment horizontal="center" vertical="center" wrapText="1"/>
    </xf>
    <xf numFmtId="0" fontId="12" fillId="0" borderId="81" xfId="0" applyFont="1" applyBorder="1" applyAlignment="1">
      <alignment horizontal="center" vertical="center" wrapText="1"/>
    </xf>
    <xf numFmtId="0" fontId="12" fillId="0" borderId="84" xfId="0" applyFont="1" applyBorder="1" applyAlignment="1">
      <alignment horizontal="center" vertical="center" wrapText="1"/>
    </xf>
    <xf numFmtId="0" fontId="5" fillId="0" borderId="38"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38" xfId="0" applyFont="1" applyBorder="1" applyAlignment="1">
      <alignment horizontal="center" vertical="center" wrapText="1"/>
    </xf>
    <xf numFmtId="0" fontId="12" fillId="0" borderId="36"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5" xfId="0" applyFont="1" applyBorder="1" applyAlignment="1">
      <alignment horizontal="center" vertical="center" wrapText="1"/>
    </xf>
    <xf numFmtId="0" fontId="12" fillId="0" borderId="86" xfId="0" applyFont="1" applyBorder="1" applyAlignment="1">
      <alignment horizontal="center" vertical="center" wrapText="1"/>
    </xf>
    <xf numFmtId="0" fontId="12" fillId="0" borderId="87" xfId="0" applyFont="1" applyBorder="1" applyAlignment="1">
      <alignment horizontal="center" vertical="center" wrapText="1"/>
    </xf>
    <xf numFmtId="0" fontId="12" fillId="0" borderId="88" xfId="0" applyFont="1" applyBorder="1" applyAlignment="1">
      <alignment horizontal="center" vertical="center" wrapText="1"/>
    </xf>
    <xf numFmtId="0" fontId="12" fillId="0" borderId="3" xfId="0" applyFont="1" applyBorder="1" applyAlignment="1">
      <alignment horizontal="center" vertical="center" wrapText="1"/>
    </xf>
    <xf numFmtId="0" fontId="0" fillId="0" borderId="0" xfId="0" applyAlignment="1">
      <alignment horizontal="center" wrapText="1"/>
    </xf>
    <xf numFmtId="0" fontId="0" fillId="0" borderId="3" xfId="0" applyBorder="1"/>
    <xf numFmtId="0" fontId="0" fillId="0" borderId="0" xfId="0"/>
    <xf numFmtId="0" fontId="60" fillId="0" borderId="4" xfId="0" applyFont="1" applyBorder="1" applyAlignment="1" applyProtection="1">
      <alignment horizontal="center" vertical="top" wrapText="1"/>
      <protection locked="0"/>
    </xf>
    <xf numFmtId="0" fontId="60" fillId="0" borderId="40" xfId="0" applyFont="1" applyBorder="1" applyAlignment="1" applyProtection="1">
      <alignment horizontal="center" vertical="top" wrapText="1"/>
      <protection locked="0"/>
    </xf>
    <xf numFmtId="0" fontId="60" fillId="0" borderId="21" xfId="0" applyFont="1" applyBorder="1" applyAlignment="1" applyProtection="1">
      <alignment horizontal="center" vertical="top" wrapText="1"/>
      <protection locked="0"/>
    </xf>
    <xf numFmtId="0" fontId="62" fillId="0" borderId="4" xfId="0" applyFont="1" applyBorder="1" applyAlignment="1">
      <alignment horizontal="left" vertical="top" wrapText="1"/>
    </xf>
    <xf numFmtId="0" fontId="62" fillId="0" borderId="40" xfId="0" applyFont="1" applyBorder="1" applyAlignment="1">
      <alignment horizontal="left" vertical="top" wrapText="1"/>
    </xf>
    <xf numFmtId="0" fontId="62" fillId="0" borderId="21" xfId="0" applyFont="1" applyBorder="1" applyAlignment="1">
      <alignment horizontal="left" vertical="top" wrapText="1"/>
    </xf>
    <xf numFmtId="0" fontId="62" fillId="0" borderId="4" xfId="0" applyFont="1" applyBorder="1" applyAlignment="1">
      <alignment horizontal="left" vertical="top"/>
    </xf>
    <xf numFmtId="0" fontId="62" fillId="0" borderId="40" xfId="0" applyFont="1" applyBorder="1" applyAlignment="1">
      <alignment horizontal="left" vertical="top"/>
    </xf>
    <xf numFmtId="0" fontId="62" fillId="0" borderId="21" xfId="0" applyFont="1" applyBorder="1" applyAlignment="1">
      <alignment horizontal="left" vertical="top"/>
    </xf>
    <xf numFmtId="0" fontId="0" fillId="15" borderId="0" xfId="0" applyFill="1" applyAlignment="1">
      <alignment horizontal="left"/>
    </xf>
    <xf numFmtId="0" fontId="21" fillId="4" borderId="8" xfId="0" applyFont="1" applyFill="1" applyBorder="1" applyAlignment="1">
      <alignment horizontal="center" wrapText="1"/>
    </xf>
    <xf numFmtId="0" fontId="21" fillId="4" borderId="9" xfId="0" applyFont="1" applyFill="1" applyBorder="1" applyAlignment="1">
      <alignment horizontal="center" wrapText="1"/>
    </xf>
    <xf numFmtId="0" fontId="21" fillId="4" borderId="10" xfId="0" applyFont="1" applyFill="1" applyBorder="1" applyAlignment="1">
      <alignment horizontal="center" wrapText="1"/>
    </xf>
    <xf numFmtId="0" fontId="24" fillId="4" borderId="8" xfId="0" applyFont="1" applyFill="1" applyBorder="1" applyAlignment="1">
      <alignment horizontal="center" wrapText="1"/>
    </xf>
    <xf numFmtId="0" fontId="24" fillId="4" borderId="9" xfId="0" applyFont="1" applyFill="1" applyBorder="1" applyAlignment="1">
      <alignment horizontal="center" wrapText="1"/>
    </xf>
    <xf numFmtId="0" fontId="21" fillId="4" borderId="98" xfId="0" applyFont="1" applyFill="1" applyBorder="1" applyAlignment="1">
      <alignment horizontal="center" wrapText="1"/>
    </xf>
    <xf numFmtId="0" fontId="21" fillId="4" borderId="95" xfId="0" applyFont="1" applyFill="1" applyBorder="1" applyAlignment="1">
      <alignment horizontal="center" wrapText="1"/>
    </xf>
    <xf numFmtId="0" fontId="21" fillId="4" borderId="96" xfId="0" applyFont="1" applyFill="1" applyBorder="1" applyAlignment="1">
      <alignment horizontal="center" wrapText="1"/>
    </xf>
    <xf numFmtId="0" fontId="21" fillId="4" borderId="5" xfId="0" applyFont="1" applyFill="1" applyBorder="1" applyAlignment="1">
      <alignment horizontal="center" wrapText="1"/>
    </xf>
    <xf numFmtId="0" fontId="21" fillId="4" borderId="28" xfId="0" applyFont="1" applyFill="1" applyBorder="1" applyAlignment="1">
      <alignment horizontal="center" wrapText="1"/>
    </xf>
    <xf numFmtId="8" fontId="1" fillId="0" borderId="0" xfId="1" applyNumberFormat="1" applyFont="1" applyFill="1" applyBorder="1" applyAlignment="1">
      <alignment horizontal="left" wrapText="1"/>
    </xf>
    <xf numFmtId="8" fontId="1" fillId="0" borderId="31" xfId="1" applyNumberFormat="1" applyFont="1" applyFill="1" applyBorder="1" applyAlignment="1">
      <alignment horizontal="left" wrapText="1"/>
    </xf>
    <xf numFmtId="0" fontId="35" fillId="0" borderId="0" xfId="0" applyFont="1"/>
    <xf numFmtId="0" fontId="46" fillId="0" borderId="0" xfId="0" applyFont="1"/>
    <xf numFmtId="0" fontId="35" fillId="0" borderId="0" xfId="0" applyFont="1" applyAlignment="1">
      <alignment wrapText="1"/>
    </xf>
    <xf numFmtId="0" fontId="35" fillId="22" borderId="0" xfId="0" applyFont="1" applyFill="1"/>
    <xf numFmtId="0" fontId="38" fillId="0" borderId="0" xfId="3" applyAlignment="1">
      <alignment wrapText="1"/>
    </xf>
    <xf numFmtId="0" fontId="51" fillId="0" borderId="0" xfId="0" applyFont="1"/>
    <xf numFmtId="0" fontId="35" fillId="0" borderId="0" xfId="0" applyFont="1" applyAlignment="1">
      <alignment horizontal="left" wrapText="1"/>
    </xf>
    <xf numFmtId="0" fontId="35" fillId="0" borderId="0" xfId="0" applyFont="1" applyAlignment="1">
      <alignment horizontal="left"/>
    </xf>
    <xf numFmtId="0" fontId="38" fillId="0" borderId="0" xfId="3" applyAlignment="1">
      <alignment horizontal="left"/>
    </xf>
    <xf numFmtId="0" fontId="38" fillId="0" borderId="0" xfId="3" applyAlignment="1"/>
    <xf numFmtId="0" fontId="46" fillId="0" borderId="59" xfId="0" applyFont="1" applyBorder="1" applyAlignment="1">
      <alignment wrapText="1"/>
    </xf>
    <xf numFmtId="0" fontId="46" fillId="0" borderId="34" xfId="0" applyFont="1" applyBorder="1" applyAlignment="1">
      <alignment wrapText="1"/>
    </xf>
    <xf numFmtId="0" fontId="46" fillId="0" borderId="60" xfId="0" applyFont="1" applyBorder="1" applyAlignment="1">
      <alignment wrapText="1"/>
    </xf>
    <xf numFmtId="0" fontId="46" fillId="0" borderId="74" xfId="0" applyFont="1" applyBorder="1" applyAlignment="1">
      <alignment horizontal="center" wrapText="1"/>
    </xf>
    <xf numFmtId="0" fontId="46" fillId="0" borderId="0" xfId="0" applyFont="1" applyAlignment="1">
      <alignment wrapText="1"/>
    </xf>
    <xf numFmtId="0" fontId="51" fillId="0" borderId="0" xfId="0" applyFont="1" applyAlignment="1">
      <alignment wrapText="1"/>
    </xf>
    <xf numFmtId="0" fontId="35" fillId="20" borderId="0" xfId="0" applyFont="1" applyFill="1" applyAlignment="1">
      <alignment horizontal="center" wrapText="1"/>
    </xf>
    <xf numFmtId="0" fontId="35" fillId="21" borderId="0" xfId="0" applyFont="1" applyFill="1" applyAlignment="1">
      <alignment horizontal="center" wrapText="1"/>
    </xf>
    <xf numFmtId="0" fontId="46" fillId="0" borderId="56" xfId="0" applyFont="1" applyBorder="1" applyAlignment="1">
      <alignment wrapText="1"/>
    </xf>
    <xf numFmtId="0" fontId="46" fillId="0" borderId="57" xfId="0" applyFont="1" applyBorder="1" applyAlignment="1">
      <alignment wrapText="1"/>
    </xf>
    <xf numFmtId="0" fontId="46" fillId="0" borderId="58" xfId="0" applyFont="1" applyBorder="1" applyAlignment="1">
      <alignment wrapText="1"/>
    </xf>
    <xf numFmtId="0" fontId="38" fillId="0" borderId="59" xfId="3" applyBorder="1" applyAlignment="1">
      <alignment wrapText="1"/>
    </xf>
    <xf numFmtId="0" fontId="38" fillId="0" borderId="34" xfId="3" applyBorder="1" applyAlignment="1">
      <alignment wrapText="1"/>
    </xf>
    <xf numFmtId="0" fontId="38" fillId="0" borderId="60" xfId="3" applyBorder="1" applyAlignment="1">
      <alignment wrapText="1"/>
    </xf>
    <xf numFmtId="0" fontId="0" fillId="15" borderId="36" xfId="0" applyFill="1" applyBorder="1" applyAlignment="1">
      <alignment horizontal="center" vertical="top"/>
    </xf>
    <xf numFmtId="0" fontId="0" fillId="15" borderId="37" xfId="0" applyFill="1" applyBorder="1" applyAlignment="1">
      <alignment horizontal="center" vertical="top"/>
    </xf>
    <xf numFmtId="0" fontId="0" fillId="15" borderId="39" xfId="0" applyFill="1" applyBorder="1" applyAlignment="1">
      <alignment horizontal="center" vertical="top"/>
    </xf>
    <xf numFmtId="0" fontId="0" fillId="15" borderId="29" xfId="0" applyFill="1" applyBorder="1" applyAlignment="1">
      <alignment horizontal="center" vertical="top"/>
    </xf>
    <xf numFmtId="0" fontId="0" fillId="15" borderId="0" xfId="0" applyFill="1" applyAlignment="1">
      <alignment horizontal="center" vertical="top"/>
    </xf>
    <xf numFmtId="0" fontId="0" fillId="15" borderId="19" xfId="0" applyFill="1" applyBorder="1" applyAlignment="1">
      <alignment horizontal="center" vertical="top"/>
    </xf>
    <xf numFmtId="0" fontId="0" fillId="15" borderId="35" xfId="0" applyFill="1" applyBorder="1" applyAlignment="1">
      <alignment horizontal="center" vertical="top"/>
    </xf>
    <xf numFmtId="0" fontId="0" fillId="15" borderId="20" xfId="0" applyFill="1" applyBorder="1" applyAlignment="1">
      <alignment horizontal="center" vertical="top"/>
    </xf>
    <xf numFmtId="0" fontId="0" fillId="15" borderId="15" xfId="0" applyFill="1" applyBorder="1" applyAlignment="1">
      <alignment horizontal="center" vertical="top"/>
    </xf>
    <xf numFmtId="0" fontId="0" fillId="15" borderId="4" xfId="0" applyFill="1" applyBorder="1" applyAlignment="1">
      <alignment horizontal="center"/>
    </xf>
    <xf numFmtId="0" fontId="0" fillId="15" borderId="40" xfId="0" applyFill="1" applyBorder="1" applyAlignment="1">
      <alignment horizontal="center"/>
    </xf>
    <xf numFmtId="0" fontId="0" fillId="15" borderId="21" xfId="0" applyFill="1" applyBorder="1" applyAlignment="1">
      <alignment horizontal="center"/>
    </xf>
    <xf numFmtId="0" fontId="1" fillId="0" borderId="36" xfId="0" applyFont="1" applyBorder="1" applyAlignment="1">
      <alignment horizontal="center"/>
    </xf>
    <xf numFmtId="0" fontId="1" fillId="0" borderId="37" xfId="0" applyFont="1" applyBorder="1" applyAlignment="1">
      <alignment horizontal="center"/>
    </xf>
    <xf numFmtId="0" fontId="1" fillId="0" borderId="39" xfId="0" applyFont="1" applyBorder="1" applyAlignment="1">
      <alignment horizontal="center"/>
    </xf>
    <xf numFmtId="0" fontId="1" fillId="0" borderId="35" xfId="0" applyFont="1" applyBorder="1" applyAlignment="1">
      <alignment horizontal="center"/>
    </xf>
    <xf numFmtId="0" fontId="1" fillId="0" borderId="20" xfId="0" applyFont="1" applyBorder="1" applyAlignment="1">
      <alignment horizontal="center"/>
    </xf>
    <xf numFmtId="0" fontId="1" fillId="0" borderId="15" xfId="0" applyFont="1" applyBorder="1" applyAlignment="1">
      <alignment horizontal="center"/>
    </xf>
    <xf numFmtId="0" fontId="1" fillId="0" borderId="0" xfId="0" applyFont="1" applyAlignment="1">
      <alignment horizontal="center"/>
    </xf>
    <xf numFmtId="43" fontId="40" fillId="0" borderId="6" xfId="1" applyFont="1" applyBorder="1" applyAlignment="1" applyProtection="1">
      <alignment horizontal="center" wrapText="1"/>
      <protection locked="0"/>
    </xf>
    <xf numFmtId="43" fontId="40" fillId="0" borderId="20" xfId="1" applyFont="1" applyBorder="1" applyAlignment="1" applyProtection="1">
      <alignment horizontal="center" wrapText="1"/>
      <protection locked="0"/>
    </xf>
    <xf numFmtId="43" fontId="41" fillId="0" borderId="6" xfId="1" applyFont="1" applyFill="1" applyBorder="1" applyAlignment="1" applyProtection="1">
      <alignment horizontal="center" wrapText="1"/>
      <protection locked="0"/>
    </xf>
    <xf numFmtId="43" fontId="41" fillId="0" borderId="31" xfId="1" applyFont="1" applyFill="1" applyBorder="1" applyAlignment="1" applyProtection="1">
      <alignment horizontal="center" wrapText="1"/>
      <protection locked="0"/>
    </xf>
    <xf numFmtId="43" fontId="42" fillId="0" borderId="28" xfId="1" applyFont="1" applyBorder="1" applyAlignment="1">
      <alignment horizontal="center" wrapText="1"/>
    </xf>
    <xf numFmtId="43" fontId="42" fillId="0" borderId="32" xfId="1" applyFont="1" applyBorder="1" applyAlignment="1">
      <alignment horizontal="center" wrapText="1"/>
    </xf>
    <xf numFmtId="0" fontId="0" fillId="15" borderId="36" xfId="0" applyFill="1" applyBorder="1" applyAlignment="1">
      <alignment horizontal="left" vertical="top" wrapText="1"/>
    </xf>
    <xf numFmtId="0" fontId="0" fillId="15" borderId="37" xfId="0" applyFill="1" applyBorder="1" applyAlignment="1">
      <alignment horizontal="left" vertical="top" wrapText="1"/>
    </xf>
    <xf numFmtId="0" fontId="0" fillId="15" borderId="39" xfId="0" applyFill="1" applyBorder="1" applyAlignment="1">
      <alignment horizontal="left" vertical="top" wrapText="1"/>
    </xf>
    <xf numFmtId="0" fontId="0" fillId="15" borderId="29" xfId="0" applyFill="1" applyBorder="1" applyAlignment="1">
      <alignment horizontal="left" vertical="top" wrapText="1"/>
    </xf>
    <xf numFmtId="0" fontId="0" fillId="15" borderId="0" xfId="0" applyFill="1" applyAlignment="1">
      <alignment horizontal="left" vertical="top" wrapText="1"/>
    </xf>
    <xf numFmtId="0" fontId="0" fillId="15" borderId="19" xfId="0" applyFill="1" applyBorder="1" applyAlignment="1">
      <alignment horizontal="left" vertical="top" wrapText="1"/>
    </xf>
    <xf numFmtId="0" fontId="0" fillId="15" borderId="35" xfId="0" applyFill="1" applyBorder="1" applyAlignment="1">
      <alignment horizontal="left" vertical="top" wrapText="1"/>
    </xf>
    <xf numFmtId="0" fontId="0" fillId="15" borderId="20" xfId="0" applyFill="1" applyBorder="1" applyAlignment="1">
      <alignment horizontal="left" vertical="top" wrapText="1"/>
    </xf>
    <xf numFmtId="0" fontId="0" fillId="15" borderId="15" xfId="0" applyFill="1" applyBorder="1" applyAlignment="1">
      <alignment horizontal="left" vertical="top" wrapText="1"/>
    </xf>
  </cellXfs>
  <cellStyles count="5">
    <cellStyle name="Comma" xfId="1" builtinId="3"/>
    <cellStyle name="Currency" xfId="2" builtinId="4"/>
    <cellStyle name="Hyperlink" xfId="3" builtinId="8"/>
    <cellStyle name="Normal" xfId="0" builtinId="0"/>
    <cellStyle name="Percent" xfId="4" builtinId="5"/>
  </cellStyles>
  <dxfs count="37">
    <dxf>
      <font>
        <b/>
        <i val="0"/>
        <strike val="0"/>
        <condense val="0"/>
        <extend val="0"/>
        <outline val="0"/>
        <shadow val="0"/>
        <u val="none"/>
        <vertAlign val="baseline"/>
        <sz val="11"/>
        <color theme="0"/>
        <name val="Calibri"/>
        <family val="2"/>
        <scheme val="minor"/>
      </font>
      <numFmt numFmtId="34" formatCode="_(&quot;$&quot;* #,##0.00_);_(&quot;$&quot;* \(#,##0.00\);_(&quot;$&quot;* &quot;-&quot;??_);_(@_)"/>
      <fill>
        <patternFill patternType="solid">
          <fgColor indexed="64"/>
          <bgColor theme="2" tint="-0.499984740745262"/>
        </patternFill>
      </fill>
      <border diagonalUp="0" diagonalDown="0" outline="0">
        <left style="thin">
          <color indexed="64"/>
        </left>
        <right style="thin">
          <color indexed="64"/>
        </right>
        <top/>
        <bottom/>
      </border>
    </dxf>
    <dxf>
      <font>
        <strike val="0"/>
        <outline val="0"/>
        <shadow val="0"/>
        <vertAlign val="baseline"/>
        <sz val="11"/>
        <name val="Calibri"/>
        <scheme val="minor"/>
      </font>
    </dxf>
    <dxf>
      <font>
        <b/>
        <i val="0"/>
        <strike val="0"/>
        <condense val="0"/>
        <extend val="0"/>
        <outline val="0"/>
        <shadow val="0"/>
        <u val="none"/>
        <vertAlign val="baseline"/>
        <sz val="11"/>
        <color theme="0"/>
        <name val="Calibri"/>
        <family val="2"/>
        <scheme val="minor"/>
      </font>
      <numFmt numFmtId="34" formatCode="_(&quot;$&quot;* #,##0.00_);_(&quot;$&quot;* \(#,##0.00\);_(&quot;$&quot;* &quot;-&quot;??_);_(@_)"/>
      <fill>
        <patternFill patternType="solid">
          <fgColor indexed="64"/>
          <bgColor theme="2" tint="-0.499984740745262"/>
        </patternFill>
      </fill>
      <border diagonalUp="0" diagonalDown="0" outline="0">
        <left/>
        <right style="thin">
          <color indexed="64"/>
        </right>
        <top/>
        <bottom/>
      </border>
    </dxf>
    <dxf>
      <font>
        <strike val="0"/>
        <outline val="0"/>
        <shadow val="0"/>
        <vertAlign val="baseline"/>
        <sz val="11"/>
        <name val="Calibri"/>
        <scheme val="minor"/>
      </font>
    </dxf>
    <dxf>
      <font>
        <b/>
        <i val="0"/>
        <strike val="0"/>
        <condense val="0"/>
        <extend val="0"/>
        <outline val="0"/>
        <shadow val="0"/>
        <u val="none"/>
        <vertAlign val="baseline"/>
        <sz val="11"/>
        <color theme="0"/>
        <name val="Calibri"/>
        <family val="2"/>
        <scheme val="minor"/>
      </font>
      <numFmt numFmtId="34" formatCode="_(&quot;$&quot;* #,##0.00_);_(&quot;$&quot;* \(#,##0.00\);_(&quot;$&quot;* &quot;-&quot;??_);_(@_)"/>
      <fill>
        <patternFill patternType="solid">
          <fgColor indexed="64"/>
          <bgColor theme="2" tint="-0.499984740745262"/>
        </patternFill>
      </fill>
      <border diagonalUp="0" diagonalDown="0" outline="0">
        <left style="thin">
          <color indexed="64"/>
        </left>
        <right/>
        <top/>
        <bottom/>
      </border>
    </dxf>
    <dxf>
      <font>
        <strike val="0"/>
        <outline val="0"/>
        <shadow val="0"/>
        <vertAlign val="baseline"/>
        <sz val="11"/>
        <name val="Calibri"/>
        <scheme val="minor"/>
      </font>
    </dxf>
    <dxf>
      <font>
        <b/>
        <i val="0"/>
        <strike val="0"/>
        <condense val="0"/>
        <extend val="0"/>
        <outline val="0"/>
        <shadow val="0"/>
        <u val="none"/>
        <vertAlign val="baseline"/>
        <sz val="11"/>
        <color theme="0"/>
        <name val="Calibri"/>
        <family val="2"/>
        <scheme val="minor"/>
      </font>
      <numFmt numFmtId="34" formatCode="_(&quot;$&quot;* #,##0.00_);_(&quot;$&quot;* \(#,##0.00\);_(&quot;$&quot;* &quot;-&quot;??_);_(@_)"/>
      <fill>
        <patternFill patternType="solid">
          <fgColor indexed="64"/>
          <bgColor theme="2" tint="-0.499984740745262"/>
        </patternFill>
      </fill>
      <border diagonalUp="0" diagonalDown="0" outline="0">
        <left style="thin">
          <color indexed="64"/>
        </left>
        <right style="thin">
          <color indexed="64"/>
        </right>
        <top/>
        <bottom/>
      </border>
    </dxf>
    <dxf>
      <font>
        <strike val="0"/>
        <outline val="0"/>
        <shadow val="0"/>
        <vertAlign val="baseline"/>
        <sz val="11"/>
        <name val="Calibri"/>
        <scheme val="minor"/>
      </font>
    </dxf>
    <dxf>
      <font>
        <b/>
        <i val="0"/>
        <strike val="0"/>
        <condense val="0"/>
        <extend val="0"/>
        <outline val="0"/>
        <shadow val="0"/>
        <u val="none"/>
        <vertAlign val="baseline"/>
        <sz val="11"/>
        <color theme="0"/>
        <name val="Calibri"/>
        <family val="2"/>
        <scheme val="minor"/>
      </font>
      <numFmt numFmtId="34" formatCode="_(&quot;$&quot;* #,##0.00_);_(&quot;$&quot;* \(#,##0.00\);_(&quot;$&quot;* &quot;-&quot;??_);_(@_)"/>
      <fill>
        <patternFill patternType="solid">
          <fgColor indexed="64"/>
          <bgColor theme="2" tint="-0.499984740745262"/>
        </patternFill>
      </fill>
      <alignment horizontal="left" vertical="bottom" textRotation="0" wrapText="0" indent="0" justifyLastLine="0" shrinkToFit="0" readingOrder="0"/>
      <border diagonalUp="0" diagonalDown="0" outline="0">
        <left/>
        <right style="thin">
          <color indexed="64"/>
        </right>
        <top style="thin">
          <color indexed="64"/>
        </top>
        <bottom/>
      </border>
    </dxf>
    <dxf>
      <font>
        <strike val="0"/>
        <outline val="0"/>
        <shadow val="0"/>
        <vertAlign val="baseline"/>
        <sz val="11"/>
        <name val="Calibri"/>
        <scheme val="minor"/>
      </font>
    </dxf>
    <dxf>
      <font>
        <b val="0"/>
        <i val="0"/>
        <strike val="0"/>
        <condense val="0"/>
        <extend val="0"/>
        <outline val="0"/>
        <shadow val="0"/>
        <u val="none"/>
        <vertAlign val="baseline"/>
        <sz val="11"/>
        <color theme="0"/>
        <name val="Calibri"/>
        <family val="2"/>
        <scheme val="minor"/>
      </font>
      <numFmt numFmtId="34" formatCode="_(&quot;$&quot;* #,##0.00_);_(&quot;$&quot;* \(#,##0.00\);_(&quot;$&quot;* &quot;-&quot;??_);_(@_)"/>
      <fill>
        <patternFill patternType="solid">
          <fgColor indexed="64"/>
          <bgColor theme="2" tint="-0.499984740745262"/>
        </patternFill>
      </fill>
      <border diagonalUp="0" diagonalDown="0" outline="0">
        <left/>
        <right/>
        <top style="thin">
          <color indexed="64"/>
        </top>
        <bottom/>
      </border>
    </dxf>
    <dxf>
      <font>
        <strike val="0"/>
        <outline val="0"/>
        <shadow val="0"/>
        <vertAlign val="baseline"/>
        <sz val="11"/>
        <name val="Calibri"/>
        <scheme val="minor"/>
      </font>
    </dxf>
    <dxf>
      <font>
        <b val="0"/>
        <i val="0"/>
        <strike val="0"/>
        <condense val="0"/>
        <extend val="0"/>
        <outline val="0"/>
        <shadow val="0"/>
        <u val="none"/>
        <vertAlign val="baseline"/>
        <sz val="11"/>
        <color theme="0"/>
        <name val="Calibri"/>
        <family val="2"/>
        <scheme val="minor"/>
      </font>
      <numFmt numFmtId="34" formatCode="_(&quot;$&quot;* #,##0.00_);_(&quot;$&quot;* \(#,##0.00\);_(&quot;$&quot;* &quot;-&quot;??_);_(@_)"/>
      <fill>
        <patternFill patternType="solid">
          <fgColor indexed="64"/>
          <bgColor theme="2" tint="-0.499984740745262"/>
        </patternFill>
      </fill>
      <border diagonalUp="0" diagonalDown="0" outline="0">
        <left/>
        <right/>
        <top style="thin">
          <color indexed="64"/>
        </top>
        <bottom/>
      </border>
    </dxf>
    <dxf>
      <font>
        <strike val="0"/>
        <outline val="0"/>
        <shadow val="0"/>
        <vertAlign val="baseline"/>
        <sz val="11"/>
        <name val="Calibri"/>
        <scheme val="minor"/>
      </font>
    </dxf>
    <dxf>
      <font>
        <b val="0"/>
        <i val="0"/>
        <strike val="0"/>
        <condense val="0"/>
        <extend val="0"/>
        <outline val="0"/>
        <shadow val="0"/>
        <u val="none"/>
        <vertAlign val="baseline"/>
        <sz val="11"/>
        <color theme="0"/>
        <name val="Calibri"/>
        <family val="2"/>
        <scheme val="minor"/>
      </font>
      <numFmt numFmtId="34" formatCode="_(&quot;$&quot;* #,##0.00_);_(&quot;$&quot;* \(#,##0.00\);_(&quot;$&quot;* &quot;-&quot;??_);_(@_)"/>
      <fill>
        <patternFill patternType="solid">
          <fgColor indexed="64"/>
          <bgColor theme="2" tint="-0.499984740745262"/>
        </patternFill>
      </fill>
      <border diagonalUp="0" diagonalDown="0" outline="0">
        <left/>
        <right/>
        <top style="thin">
          <color indexed="64"/>
        </top>
        <bottom/>
      </border>
    </dxf>
    <dxf>
      <font>
        <strike val="0"/>
        <outline val="0"/>
        <shadow val="0"/>
        <vertAlign val="baseline"/>
        <sz val="11"/>
        <name val="Calibri"/>
        <scheme val="minor"/>
      </font>
    </dxf>
    <dxf>
      <font>
        <b val="0"/>
        <i val="0"/>
        <strike val="0"/>
        <condense val="0"/>
        <extend val="0"/>
        <outline val="0"/>
        <shadow val="0"/>
        <u val="none"/>
        <vertAlign val="baseline"/>
        <sz val="11"/>
        <color theme="0"/>
        <name val="Calibri"/>
        <family val="2"/>
        <scheme val="minor"/>
      </font>
      <numFmt numFmtId="34" formatCode="_(&quot;$&quot;* #,##0.00_);_(&quot;$&quot;* \(#,##0.00\);_(&quot;$&quot;* &quot;-&quot;??_);_(@_)"/>
      <fill>
        <patternFill patternType="solid">
          <fgColor indexed="64"/>
          <bgColor theme="2" tint="-0.499984740745262"/>
        </patternFill>
      </fill>
      <border diagonalUp="0" diagonalDown="0" outline="0">
        <left/>
        <right/>
        <top style="thin">
          <color indexed="64"/>
        </top>
        <bottom/>
      </border>
    </dxf>
    <dxf>
      <font>
        <strike val="0"/>
        <outline val="0"/>
        <shadow val="0"/>
        <vertAlign val="baseline"/>
        <sz val="11"/>
        <name val="Calibri"/>
        <scheme val="minor"/>
      </font>
    </dxf>
    <dxf>
      <font>
        <b val="0"/>
        <i val="0"/>
        <strike val="0"/>
        <condense val="0"/>
        <extend val="0"/>
        <outline val="0"/>
        <shadow val="0"/>
        <u val="none"/>
        <vertAlign val="baseline"/>
        <sz val="11"/>
        <color theme="0"/>
        <name val="Calibri"/>
        <family val="2"/>
        <scheme val="minor"/>
      </font>
      <numFmt numFmtId="34" formatCode="_(&quot;$&quot;* #,##0.00_);_(&quot;$&quot;* \(#,##0.00\);_(&quot;$&quot;* &quot;-&quot;??_);_(@_)"/>
      <fill>
        <patternFill patternType="solid">
          <fgColor indexed="64"/>
          <bgColor theme="2" tint="-0.499984740745262"/>
        </patternFill>
      </fill>
      <border diagonalUp="0" diagonalDown="0" outline="0">
        <left/>
        <right/>
        <top style="thin">
          <color indexed="64"/>
        </top>
        <bottom/>
      </border>
    </dxf>
    <dxf>
      <font>
        <strike val="0"/>
        <outline val="0"/>
        <shadow val="0"/>
        <vertAlign val="baseline"/>
        <sz val="11"/>
        <name val="Calibri"/>
        <scheme val="minor"/>
      </font>
    </dxf>
    <dxf>
      <font>
        <b val="0"/>
        <i val="0"/>
        <strike val="0"/>
        <condense val="0"/>
        <extend val="0"/>
        <outline val="0"/>
        <shadow val="0"/>
        <u val="none"/>
        <vertAlign val="baseline"/>
        <sz val="11"/>
        <color theme="0"/>
        <name val="Calibri"/>
        <family val="2"/>
        <scheme val="minor"/>
      </font>
      <fill>
        <patternFill patternType="solid">
          <fgColor indexed="64"/>
          <bgColor theme="2" tint="-0.499984740745262"/>
        </patternFill>
      </fill>
      <border diagonalUp="0" diagonalDown="0" outline="0">
        <left/>
        <right/>
        <top style="thin">
          <color indexed="64"/>
        </top>
        <bottom/>
      </border>
    </dxf>
    <dxf>
      <font>
        <strike val="0"/>
        <outline val="0"/>
        <shadow val="0"/>
        <vertAlign val="baseline"/>
        <sz val="11"/>
        <name val="Calibri"/>
        <scheme val="minor"/>
      </font>
    </dxf>
    <dxf>
      <font>
        <b val="0"/>
        <i val="0"/>
        <strike val="0"/>
        <condense val="0"/>
        <extend val="0"/>
        <outline val="0"/>
        <shadow val="0"/>
        <u val="none"/>
        <vertAlign val="baseline"/>
        <sz val="11"/>
        <color theme="0"/>
        <name val="Calibri"/>
        <family val="2"/>
        <scheme val="minor"/>
      </font>
      <fill>
        <patternFill patternType="solid">
          <fgColor indexed="64"/>
          <bgColor theme="2" tint="-0.499984740745262"/>
        </patternFill>
      </fill>
      <border diagonalUp="0" diagonalDown="0" outline="0">
        <left/>
        <right/>
        <top style="thin">
          <color indexed="64"/>
        </top>
        <bottom/>
      </border>
    </dxf>
    <dxf>
      <font>
        <strike val="0"/>
        <outline val="0"/>
        <shadow val="0"/>
        <vertAlign val="baseline"/>
        <sz val="11"/>
        <name val="Calibri"/>
        <scheme val="minor"/>
      </font>
    </dxf>
    <dxf>
      <font>
        <b val="0"/>
        <i val="0"/>
        <strike val="0"/>
        <condense val="0"/>
        <extend val="0"/>
        <outline val="0"/>
        <shadow val="0"/>
        <u val="none"/>
        <vertAlign val="baseline"/>
        <sz val="11"/>
        <color theme="0"/>
        <name val="Calibri"/>
        <family val="2"/>
        <scheme val="minor"/>
      </font>
      <numFmt numFmtId="10" formatCode="&quot;$&quot;#,##0_);[Red]\(&quot;$&quot;#,##0\)"/>
      <fill>
        <patternFill patternType="solid">
          <fgColor indexed="64"/>
          <bgColor theme="2" tint="-0.499984740745262"/>
        </patternFill>
      </fill>
      <border diagonalUp="0" diagonalDown="0" outline="0">
        <left/>
        <right/>
        <top style="thin">
          <color indexed="64"/>
        </top>
        <bottom/>
      </border>
    </dxf>
    <dxf>
      <font>
        <strike val="0"/>
        <outline val="0"/>
        <shadow val="0"/>
        <vertAlign val="baseline"/>
        <sz val="11"/>
        <name val="Calibri"/>
        <scheme val="minor"/>
      </font>
    </dxf>
    <dxf>
      <font>
        <b val="0"/>
        <i val="0"/>
        <strike val="0"/>
        <condense val="0"/>
        <extend val="0"/>
        <outline val="0"/>
        <shadow val="0"/>
        <u val="none"/>
        <vertAlign val="baseline"/>
        <sz val="11"/>
        <color theme="0"/>
        <name val="Calibri"/>
        <family val="2"/>
        <scheme val="minor"/>
      </font>
      <fill>
        <patternFill patternType="solid">
          <fgColor indexed="64"/>
          <bgColor theme="2" tint="-0.499984740745262"/>
        </patternFill>
      </fill>
      <border diagonalUp="0" diagonalDown="0" outline="0">
        <left/>
        <right/>
        <top style="thin">
          <color indexed="64"/>
        </top>
        <bottom/>
      </border>
    </dxf>
    <dxf>
      <font>
        <strike val="0"/>
        <outline val="0"/>
        <shadow val="0"/>
        <vertAlign val="baseline"/>
        <sz val="11"/>
        <name val="Calibri"/>
        <scheme val="minor"/>
      </font>
    </dxf>
    <dxf>
      <font>
        <b val="0"/>
        <i val="0"/>
        <strike val="0"/>
        <condense val="0"/>
        <extend val="0"/>
        <outline val="0"/>
        <shadow val="0"/>
        <u val="none"/>
        <vertAlign val="baseline"/>
        <sz val="11"/>
        <color theme="0"/>
        <name val="Calibri"/>
        <family val="2"/>
        <scheme val="minor"/>
      </font>
      <fill>
        <patternFill patternType="solid">
          <fgColor indexed="64"/>
          <bgColor theme="2" tint="-0.499984740745262"/>
        </patternFill>
      </fill>
      <border diagonalUp="0" diagonalDown="0" outline="0">
        <left/>
        <right/>
        <top style="thin">
          <color indexed="64"/>
        </top>
        <bottom/>
      </border>
    </dxf>
    <dxf>
      <font>
        <strike val="0"/>
        <outline val="0"/>
        <shadow val="0"/>
        <vertAlign val="baseline"/>
        <sz val="11"/>
        <name val="Calibri"/>
        <scheme val="minor"/>
      </font>
    </dxf>
    <dxf>
      <font>
        <b val="0"/>
        <i val="0"/>
        <strike val="0"/>
        <condense val="0"/>
        <extend val="0"/>
        <outline val="0"/>
        <shadow val="0"/>
        <u val="none"/>
        <vertAlign val="baseline"/>
        <sz val="11"/>
        <color theme="0"/>
        <name val="Calibri"/>
        <family val="2"/>
        <scheme val="minor"/>
      </font>
      <fill>
        <patternFill patternType="solid">
          <fgColor indexed="64"/>
          <bgColor theme="2" tint="-0.499984740745262"/>
        </patternFill>
      </fill>
      <border diagonalUp="0" diagonalDown="0" outline="0">
        <left style="thin">
          <color indexed="64"/>
        </left>
        <right/>
        <top style="thin">
          <color indexed="64"/>
        </top>
        <bottom/>
      </border>
    </dxf>
    <dxf>
      <font>
        <strike val="0"/>
        <outline val="0"/>
        <shadow val="0"/>
        <vertAlign val="baseline"/>
        <sz val="11"/>
        <name val="Calibri"/>
        <scheme val="minor"/>
      </font>
    </dxf>
    <dxf>
      <font>
        <strike val="0"/>
        <outline val="0"/>
        <shadow val="0"/>
        <u val="none"/>
        <vertAlign val="baseline"/>
        <sz val="11"/>
        <color theme="0"/>
        <name val="Calibri"/>
        <scheme val="minor"/>
      </font>
      <fill>
        <patternFill patternType="solid">
          <fgColor indexed="64"/>
          <bgColor theme="2" tint="-0.499984740745262"/>
        </patternFill>
      </fill>
    </dxf>
    <dxf>
      <border diagonalUp="0" diagonalDown="0">
        <left style="thin">
          <color indexed="64"/>
        </left>
        <right style="thin">
          <color indexed="64"/>
        </right>
        <top style="thin">
          <color indexed="64"/>
        </top>
        <bottom style="thin">
          <color indexed="64"/>
        </bottom>
      </border>
    </dxf>
    <dxf>
      <font>
        <strike val="0"/>
        <outline val="0"/>
        <shadow val="0"/>
        <vertAlign val="baseline"/>
        <sz val="11"/>
        <name val="Calibri"/>
        <scheme val="minor"/>
      </font>
    </dxf>
    <dxf>
      <border>
        <bottom style="thin">
          <color indexed="64"/>
        </bottom>
      </border>
    </dxf>
    <dxf>
      <font>
        <b/>
        <i val="0"/>
        <strike val="0"/>
        <condense val="0"/>
        <extend val="0"/>
        <outline val="0"/>
        <shadow val="0"/>
        <u val="none"/>
        <vertAlign val="baseline"/>
        <sz val="11"/>
        <color theme="1"/>
        <name val="Calibri"/>
        <scheme val="minor"/>
      </font>
      <alignment horizontal="center" vertical="bottom"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9933"/>
      <color rgb="FF009900"/>
      <color rgb="FFFF6600"/>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2.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1767840</xdr:colOff>
      <xdr:row>36</xdr:row>
      <xdr:rowOff>135603</xdr:rowOff>
    </xdr:to>
    <xdr:pic>
      <xdr:nvPicPr>
        <xdr:cNvPr id="2" name="Picture 1">
          <a:extLst>
            <a:ext uri="{FF2B5EF4-FFF2-40B4-BE49-F238E27FC236}">
              <a16:creationId xmlns:a16="http://schemas.microsoft.com/office/drawing/2014/main" id="{15F2AD45-11AA-4F8D-AF92-F1992CF964CD}"/>
            </a:ext>
          </a:extLst>
        </xdr:cNvPr>
        <xdr:cNvPicPr>
          <a:picLocks noChangeAspect="1"/>
        </xdr:cNvPicPr>
      </xdr:nvPicPr>
      <xdr:blipFill>
        <a:blip xmlns:r="http://schemas.openxmlformats.org/officeDocument/2006/relationships" r:embed="rId1"/>
        <a:stretch>
          <a:fillRect/>
        </a:stretch>
      </xdr:blipFill>
      <xdr:spPr>
        <a:xfrm>
          <a:off x="0" y="0"/>
          <a:ext cx="8277225" cy="664689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590550</xdr:colOff>
      <xdr:row>54</xdr:row>
      <xdr:rowOff>163830</xdr:rowOff>
    </xdr:to>
    <xdr:sp macro="" textlink="">
      <xdr:nvSpPr>
        <xdr:cNvPr id="4" name="Text Box 2">
          <a:extLst>
            <a:ext uri="{FF2B5EF4-FFF2-40B4-BE49-F238E27FC236}">
              <a16:creationId xmlns:a16="http://schemas.microsoft.com/office/drawing/2014/main" id="{C5738AE9-4B47-4310-80F5-3F52C5C8E7BC}"/>
            </a:ext>
          </a:extLst>
        </xdr:cNvPr>
        <xdr:cNvSpPr txBox="1">
          <a:spLocks noChangeArrowheads="1"/>
        </xdr:cNvSpPr>
      </xdr:nvSpPr>
      <xdr:spPr bwMode="auto">
        <a:xfrm>
          <a:off x="0" y="0"/>
          <a:ext cx="8515350" cy="993648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marR="0" algn="ctr">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Notification of HUD Grant End Date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Date: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spcBef>
              <a:spcPts val="0"/>
            </a:spcBef>
            <a:spcAft>
              <a:spcPts val="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To: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spcBef>
              <a:spcPts val="0"/>
            </a:spcBef>
            <a:spcAft>
              <a:spcPts val="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Re: Housing &amp; Urban Development Grant (HUD)</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spcBef>
              <a:spcPts val="0"/>
            </a:spcBef>
            <a:spcAft>
              <a:spcPts val="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Grant Name: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spcBef>
              <a:spcPts val="0"/>
            </a:spcBef>
            <a:spcAft>
              <a:spcPts val="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Grant Number</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spcBef>
              <a:spcPts val="0"/>
            </a:spcBef>
            <a:spcAft>
              <a:spcPts val="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CFDA#: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spcBef>
              <a:spcPts val="0"/>
            </a:spcBef>
            <a:spcAft>
              <a:spcPts val="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Grant Start Date: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spcBef>
              <a:spcPts val="0"/>
            </a:spcBef>
            <a:spcAft>
              <a:spcPts val="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Grant End Date: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spcBef>
              <a:spcPts val="0"/>
            </a:spcBef>
            <a:spcAft>
              <a:spcPts val="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Award Amount: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Renewal: Pending</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In accordance with the CoC Program Interim Rule 24 CFR 578, the requirements of 2 CFR 200, and the closeout procedure established by HUD in 24 CFR 578.109, we are notifying you that your above listed contract grant term will be ending on </a:t>
          </a:r>
          <a:r>
            <a:rPr lang="en-US" sz="1100" b="1">
              <a:effectLst/>
              <a:latin typeface="Calibri" panose="020F0502020204030204" pitchFamily="34" charset="0"/>
              <a:ea typeface="Calibri" panose="020F0502020204030204" pitchFamily="34" charset="0"/>
              <a:cs typeface="Times New Roman" panose="02020603050405020304" pitchFamily="18" charset="0"/>
            </a:rPr>
            <a:t>January 31, 2025</a:t>
          </a:r>
          <a:r>
            <a:rPr lang="en-US" sz="1100">
              <a:effectLst/>
              <a:latin typeface="Calibri" panose="020F0502020204030204" pitchFamily="34" charset="0"/>
              <a:ea typeface="Calibri" panose="020F0502020204030204" pitchFamily="34" charset="0"/>
              <a:cs typeface="Times New Roman" panose="02020603050405020304" pitchFamily="18" charset="0"/>
            </a:rPr>
            <a:t>.  Your final invoices will be due within 30 days of that date</a:t>
          </a:r>
          <a:r>
            <a:rPr lang="en-US" sz="1100" b="1">
              <a:effectLst/>
              <a:latin typeface="Calibri" panose="020F0502020204030204" pitchFamily="34" charset="0"/>
              <a:ea typeface="Calibri" panose="020F0502020204030204" pitchFamily="34" charset="0"/>
              <a:cs typeface="Times New Roman" panose="02020603050405020304" pitchFamily="18" charset="0"/>
            </a:rPr>
            <a:t>: March 1, 2025.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During these two months prior to the contract grant end date, please review your budget and expenditures. If budget minor or major amendments are needed to assist in expending this grant, please contact me for a minor amendment form completed with changes and justifications for the changes as soon as possible.</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The Annual Performance Report (APR) for this grant will be due within 90 days following the end of the contract grant term. In order to meet this requirement. The CoC’s Data and Evaluation Manager will notify project staff of any data quality issues which need to be remediated before submission and work with staff to confirm that data reflected in the reported generated from HMIS is correct.</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Additionally, for this grant, please note the following reminders of requirements:</a:t>
          </a:r>
        </a:p>
        <a:p>
          <a:pPr marL="342900" marR="0" lvl="0" indent="-342900">
            <a:lnSpc>
              <a:spcPct val="107000"/>
            </a:lnSpc>
            <a:spcBef>
              <a:spcPts val="0"/>
            </a:spcBef>
            <a:spcAft>
              <a:spcPts val="0"/>
            </a:spcAft>
            <a:buFont typeface="Symbol" panose="05050102010706020507" pitchFamily="18" charset="2"/>
            <a:buChar char=""/>
          </a:pPr>
          <a:r>
            <a:rPr lang="en-US" sz="1100">
              <a:effectLst/>
              <a:latin typeface="Calibri" panose="020F0502020204030204" pitchFamily="34" charset="0"/>
              <a:ea typeface="Calibri" panose="020F0502020204030204" pitchFamily="34" charset="0"/>
              <a:cs typeface="Times New Roman" panose="02020603050405020304" pitchFamily="18" charset="0"/>
            </a:rPr>
            <a:t>Retain records and client files for 7 years after the grant period and be willing to cooperate and participate in any subsequent monitoring by the Three County CoC and/or HUD</a:t>
          </a:r>
        </a:p>
        <a:p>
          <a:pPr marL="342900" marR="0" lvl="0" indent="-342900">
            <a:lnSpc>
              <a:spcPct val="107000"/>
            </a:lnSpc>
            <a:spcBef>
              <a:spcPts val="0"/>
            </a:spcBef>
            <a:spcAft>
              <a:spcPts val="800"/>
            </a:spcAft>
            <a:buFont typeface="Symbol" panose="05050102010706020507" pitchFamily="18" charset="2"/>
            <a:buChar char=""/>
          </a:pPr>
          <a:r>
            <a:rPr lang="en-US" sz="1100">
              <a:effectLst/>
              <a:latin typeface="Calibri" panose="020F0502020204030204" pitchFamily="34" charset="0"/>
              <a:ea typeface="Calibri" panose="020F0502020204030204" pitchFamily="34" charset="0"/>
              <a:cs typeface="Times New Roman" panose="02020603050405020304" pitchFamily="18" charset="0"/>
            </a:rPr>
            <a:t>Continue to submit any independent financial audits completed for your organization for any Fiscal Years that included funding from this project to the CoC</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Should you have any questions or concerns, please feel free to reach out to me (413.376.1117).</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Thank you.</a:t>
          </a:r>
        </a:p>
        <a:p>
          <a:pPr marL="0" marR="0">
            <a:spcBef>
              <a:spcPts val="0"/>
            </a:spcBef>
            <a:spcAft>
              <a:spcPts val="0"/>
            </a:spcAft>
          </a:pPr>
          <a:r>
            <a:rPr lang="en-US" sz="1100">
              <a:effectLst/>
              <a:latin typeface="Calibri" panose="020F0502020204030204" pitchFamily="34" charset="0"/>
              <a:ea typeface="Calibri" panose="020F0502020204030204" pitchFamily="34" charset="0"/>
              <a:cs typeface="Times New Roman" panose="02020603050405020304" pitchFamily="18" charset="0"/>
            </a:rPr>
            <a:t>Wendi Warger</a:t>
          </a:r>
        </a:p>
        <a:p>
          <a:pPr marL="0" marR="0">
            <a:spcBef>
              <a:spcPts val="0"/>
            </a:spcBef>
            <a:spcAft>
              <a:spcPts val="0"/>
            </a:spcAft>
          </a:pPr>
          <a:r>
            <a:rPr lang="en-US" sz="1100">
              <a:effectLst/>
              <a:latin typeface="Calibri" panose="020F0502020204030204" pitchFamily="34" charset="0"/>
              <a:ea typeface="Calibri" panose="020F0502020204030204" pitchFamily="34" charset="0"/>
              <a:cs typeface="Times New Roman" panose="02020603050405020304" pitchFamily="18" charset="0"/>
            </a:rPr>
            <a:t>Business Manager</a:t>
          </a:r>
        </a:p>
        <a:p>
          <a:pPr marL="0" marR="0">
            <a:spcBef>
              <a:spcPts val="0"/>
            </a:spcBef>
            <a:spcAft>
              <a:spcPts val="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Three County Continuum of Care (CoC)</a:t>
          </a:r>
        </a:p>
        <a:p>
          <a:pPr marL="0" marR="0">
            <a:spcBef>
              <a:spcPts val="0"/>
            </a:spcBef>
            <a:spcAft>
              <a:spcPts val="0"/>
            </a:spcAft>
          </a:pPr>
          <a:r>
            <a:rPr lang="en-US" sz="1100">
              <a:effectLst/>
              <a:latin typeface="Calibri" panose="020F0502020204030204" pitchFamily="34" charset="0"/>
              <a:ea typeface="Calibri" panose="020F0502020204030204" pitchFamily="34" charset="0"/>
              <a:cs typeface="Times New Roman" panose="02020603050405020304" pitchFamily="18" charset="0"/>
            </a:rPr>
            <a:t>277 Main St., 2</a:t>
          </a:r>
          <a:r>
            <a:rPr lang="en-US" sz="1100" baseline="30000">
              <a:effectLst/>
              <a:latin typeface="Calibri" panose="020F0502020204030204" pitchFamily="34" charset="0"/>
              <a:ea typeface="Calibri" panose="020F0502020204030204" pitchFamily="34" charset="0"/>
              <a:cs typeface="Times New Roman" panose="02020603050405020304" pitchFamily="18" charset="0"/>
            </a:rPr>
            <a:t>nd</a:t>
          </a:r>
          <a:r>
            <a:rPr lang="en-US" sz="1100">
              <a:effectLst/>
              <a:latin typeface="Calibri" panose="020F0502020204030204" pitchFamily="34" charset="0"/>
              <a:ea typeface="Calibri" panose="020F0502020204030204" pitchFamily="34" charset="0"/>
              <a:cs typeface="Times New Roman" panose="02020603050405020304" pitchFamily="18" charset="0"/>
            </a:rPr>
            <a:t> Floor, Suite 202</a:t>
          </a:r>
        </a:p>
        <a:p>
          <a:pPr marL="0" marR="0">
            <a:spcBef>
              <a:spcPts val="0"/>
            </a:spcBef>
            <a:spcAft>
              <a:spcPts val="0"/>
            </a:spcAft>
          </a:pPr>
          <a:r>
            <a:rPr lang="en-US" sz="1100">
              <a:effectLst/>
              <a:latin typeface="Calibri" panose="020F0502020204030204" pitchFamily="34" charset="0"/>
              <a:ea typeface="Calibri" panose="020F0502020204030204" pitchFamily="34" charset="0"/>
              <a:cs typeface="Times New Roman" panose="02020603050405020304" pitchFamily="18" charset="0"/>
            </a:rPr>
            <a:t>Greenfield, MA 01301</a:t>
          </a:r>
        </a:p>
        <a:p>
          <a:pPr marL="0" marR="0">
            <a:spcBef>
              <a:spcPts val="0"/>
            </a:spcBef>
            <a:spcAft>
              <a:spcPts val="0"/>
            </a:spcAft>
          </a:pPr>
          <a:r>
            <a:rPr lang="en-US" sz="1100" u="none" strike="noStrike">
              <a:solidFill>
                <a:srgbClr val="0563C1"/>
              </a:solidFill>
              <a:effectLst/>
              <a:latin typeface="Calibri" panose="020F0502020204030204" pitchFamily="34" charset="0"/>
              <a:ea typeface="Calibri" panose="020F0502020204030204" pitchFamily="34" charset="0"/>
              <a:cs typeface="Times New Roman" panose="02020603050405020304" pitchFamily="18" charset="0"/>
            </a:rPr>
            <a:t>wwarger@communityaction.us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581024</xdr:colOff>
      <xdr:row>45</xdr:row>
      <xdr:rowOff>19050</xdr:rowOff>
    </xdr:to>
    <xdr:sp macro="" textlink="">
      <xdr:nvSpPr>
        <xdr:cNvPr id="2" name="Text Box 2">
          <a:extLst>
            <a:ext uri="{FF2B5EF4-FFF2-40B4-BE49-F238E27FC236}">
              <a16:creationId xmlns:a16="http://schemas.microsoft.com/office/drawing/2014/main" id="{38151A27-31C8-4E19-BB83-2008CF4A08C3}"/>
            </a:ext>
          </a:extLst>
        </xdr:cNvPr>
        <xdr:cNvSpPr txBox="1">
          <a:spLocks noChangeArrowheads="1"/>
        </xdr:cNvSpPr>
      </xdr:nvSpPr>
      <xdr:spPr bwMode="auto">
        <a:xfrm>
          <a:off x="0" y="0"/>
          <a:ext cx="6677024" cy="8162925"/>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marR="0" algn="ctr">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Notification of HUD Grant End Date and Project Completion</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Date: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To: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Re: Housing &amp; Urban Development Grant (HUD)</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spcBef>
              <a:spcPts val="0"/>
            </a:spcBef>
            <a:spcAft>
              <a:spcPts val="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Grant Name:</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spcBef>
              <a:spcPts val="0"/>
            </a:spcBef>
            <a:spcAft>
              <a:spcPts val="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Grant Number:</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spcBef>
              <a:spcPts val="0"/>
            </a:spcBef>
            <a:spcAft>
              <a:spcPts val="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CFDA#:</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spcBef>
              <a:spcPts val="0"/>
            </a:spcBef>
            <a:spcAft>
              <a:spcPts val="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Grant Start Date:</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spcBef>
              <a:spcPts val="0"/>
            </a:spcBef>
            <a:spcAft>
              <a:spcPts val="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Grant End Date:</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spcBef>
              <a:spcPts val="0"/>
            </a:spcBef>
            <a:spcAft>
              <a:spcPts val="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Award Amount:</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spcBef>
              <a:spcPts val="0"/>
            </a:spcBef>
            <a:spcAft>
              <a:spcPts val="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Renewal: No</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In accordance with the CoC Program Interim Rule 24 CFR 578, the requirements of 2 CFR 200, and the closeout procedure established by HUD in 24 CFR 578.109, we are notifying you that your above listed contract grant term ended on </a:t>
          </a:r>
          <a:r>
            <a:rPr lang="en-US" sz="1100" b="1">
              <a:effectLst/>
              <a:latin typeface="Calibri" panose="020F0502020204030204" pitchFamily="34" charset="0"/>
              <a:ea typeface="Calibri" panose="020F0502020204030204" pitchFamily="34" charset="0"/>
              <a:cs typeface="Times New Roman" panose="02020603050405020304" pitchFamily="18" charset="0"/>
            </a:rPr>
            <a:t>September 30, 2024</a:t>
          </a:r>
          <a:r>
            <a:rPr lang="en-US" sz="1100">
              <a:effectLst/>
              <a:latin typeface="Calibri" panose="020F0502020204030204" pitchFamily="34" charset="0"/>
              <a:ea typeface="Calibri" panose="020F0502020204030204" pitchFamily="34" charset="0"/>
              <a:cs typeface="Times New Roman" panose="02020603050405020304" pitchFamily="18" charset="0"/>
            </a:rPr>
            <a:t>.  Your final invoices will be due within 30 days of that date: March 1, 2025.  </a:t>
          </a:r>
          <a:r>
            <a:rPr lang="en-US" sz="1100" b="1">
              <a:effectLst/>
              <a:latin typeface="Calibri" panose="020F0502020204030204" pitchFamily="34" charset="0"/>
              <a:ea typeface="Calibri" panose="020F0502020204030204" pitchFamily="34" charset="0"/>
              <a:cs typeface="Times New Roman" panose="02020603050405020304" pitchFamily="18" charset="0"/>
            </a:rPr>
            <a:t>HUD will reach out to you after the final submission of invoices to execute a final Grant Agreement. The Grant Agreement may include the following:</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800"/>
            </a:spcAft>
            <a:buFont typeface="+mj-lt"/>
            <a:buAutoNum type="romanUcPeriod"/>
          </a:pPr>
          <a:r>
            <a:rPr lang="en-US" sz="1100">
              <a:effectLst/>
              <a:latin typeface="Calibri" panose="020F0502020204030204" pitchFamily="34" charset="0"/>
              <a:ea typeface="Calibri" panose="020F0502020204030204" pitchFamily="34" charset="0"/>
              <a:cs typeface="Times New Roman" panose="02020603050405020304" pitchFamily="18" charset="0"/>
            </a:rPr>
            <a:t>Identification of any closeout costs or contingent liabilities subject to payment with Continuum of Care program funds after the closeout agreement is signed; </a:t>
          </a:r>
        </a:p>
        <a:p>
          <a:pPr marL="342900" marR="0" lvl="0" indent="-342900">
            <a:lnSpc>
              <a:spcPct val="107000"/>
            </a:lnSpc>
            <a:spcBef>
              <a:spcPts val="0"/>
            </a:spcBef>
            <a:spcAft>
              <a:spcPts val="800"/>
            </a:spcAft>
            <a:buFont typeface="+mj-lt"/>
            <a:buAutoNum type="romanUcPeriod"/>
          </a:pPr>
          <a:r>
            <a:rPr lang="en-US" sz="1100">
              <a:effectLst/>
              <a:latin typeface="Calibri" panose="020F0502020204030204" pitchFamily="34" charset="0"/>
              <a:ea typeface="Calibri" panose="020F0502020204030204" pitchFamily="34" charset="0"/>
              <a:cs typeface="Times New Roman" panose="02020603050405020304" pitchFamily="18" charset="0"/>
            </a:rPr>
            <a:t>Identification of any unused grant funds to be de-obligated by HUD;</a:t>
          </a:r>
        </a:p>
        <a:p>
          <a:pPr marL="342900" marR="0" lvl="0" indent="-342900">
            <a:lnSpc>
              <a:spcPct val="107000"/>
            </a:lnSpc>
            <a:spcBef>
              <a:spcPts val="0"/>
            </a:spcBef>
            <a:spcAft>
              <a:spcPts val="800"/>
            </a:spcAft>
            <a:buFont typeface="+mj-lt"/>
            <a:buAutoNum type="romanUcPeriod"/>
          </a:pPr>
          <a:r>
            <a:rPr lang="en-US" sz="1100">
              <a:effectLst/>
              <a:latin typeface="Calibri" panose="020F0502020204030204" pitchFamily="34" charset="0"/>
              <a:ea typeface="Calibri" panose="020F0502020204030204" pitchFamily="34" charset="0"/>
              <a:cs typeface="Times New Roman" panose="02020603050405020304" pitchFamily="18" charset="0"/>
            </a:rPr>
            <a:t>Identification of any program income on deposit in financial institutions at the time the closeout agreement is signed;</a:t>
          </a:r>
        </a:p>
        <a:p>
          <a:pPr marL="342900" marR="0" lvl="0" indent="-342900">
            <a:lnSpc>
              <a:spcPct val="107000"/>
            </a:lnSpc>
            <a:spcBef>
              <a:spcPts val="0"/>
            </a:spcBef>
            <a:spcAft>
              <a:spcPts val="800"/>
            </a:spcAft>
            <a:buFont typeface="+mj-lt"/>
            <a:buAutoNum type="romanUcPeriod"/>
          </a:pPr>
          <a:r>
            <a:rPr lang="en-US" sz="1100">
              <a:effectLst/>
              <a:latin typeface="Calibri" panose="020F0502020204030204" pitchFamily="34" charset="0"/>
              <a:ea typeface="Calibri" panose="020F0502020204030204" pitchFamily="34" charset="0"/>
              <a:cs typeface="Times New Roman" panose="02020603050405020304" pitchFamily="18" charset="0"/>
            </a:rPr>
            <a:t>Description of the recipient’s responsibility after closeout for:</a:t>
          </a:r>
        </a:p>
        <a:p>
          <a:pPr marL="342900" marR="0" lvl="0" indent="-342900">
            <a:lnSpc>
              <a:spcPct val="107000"/>
            </a:lnSpc>
            <a:spcBef>
              <a:spcPts val="0"/>
            </a:spcBef>
            <a:spcAft>
              <a:spcPts val="800"/>
            </a:spcAft>
            <a:buFont typeface="+mj-lt"/>
            <a:buAutoNum type="alphaLcPeriod"/>
          </a:pPr>
          <a:r>
            <a:rPr lang="en-US" sz="1100">
              <a:effectLst/>
              <a:latin typeface="Calibri" panose="020F0502020204030204" pitchFamily="34" charset="0"/>
              <a:ea typeface="Calibri" panose="020F0502020204030204" pitchFamily="34" charset="0"/>
              <a:cs typeface="Times New Roman" panose="02020603050405020304" pitchFamily="18" charset="0"/>
            </a:rPr>
            <a:t>Compliance with all program requirements in using program income on deposit at the time the closeout agreement is signed and in using any other remaining Continuum of Care program funds available for closeout costs and contingent liabilities;</a:t>
          </a:r>
        </a:p>
        <a:p>
          <a:pPr marL="342900" marR="0" lvl="0" indent="-342900">
            <a:lnSpc>
              <a:spcPct val="107000"/>
            </a:lnSpc>
            <a:spcBef>
              <a:spcPts val="0"/>
            </a:spcBef>
            <a:spcAft>
              <a:spcPts val="800"/>
            </a:spcAft>
            <a:buFont typeface="+mj-lt"/>
            <a:buAutoNum type="alphaLcPeriod"/>
          </a:pPr>
          <a:r>
            <a:rPr lang="en-US" sz="1100">
              <a:effectLst/>
              <a:latin typeface="Calibri" panose="020F0502020204030204" pitchFamily="34" charset="0"/>
              <a:ea typeface="Calibri" panose="020F0502020204030204" pitchFamily="34" charset="0"/>
              <a:cs typeface="Times New Roman" panose="02020603050405020304" pitchFamily="18" charset="0"/>
            </a:rPr>
            <a:t>Use of real property assisted with Continuum of Care program funds in accordance with the terms of commitment and principles;</a:t>
          </a:r>
        </a:p>
        <a:p>
          <a:pPr marL="742950" marR="0" lvl="1" indent="-285750">
            <a:lnSpc>
              <a:spcPct val="107000"/>
            </a:lnSpc>
            <a:spcBef>
              <a:spcPts val="0"/>
            </a:spcBef>
            <a:spcAft>
              <a:spcPts val="800"/>
            </a:spcAft>
            <a:buFont typeface="Symbol" panose="05050102010706020507" pitchFamily="18" charset="2"/>
            <a:buChar char=""/>
          </a:pPr>
          <a:r>
            <a:rPr lang="en-US" sz="1100" i="1">
              <a:effectLst/>
              <a:latin typeface="Calibri" panose="020F0502020204030204" pitchFamily="34" charset="0"/>
              <a:ea typeface="Calibri" panose="020F0502020204030204" pitchFamily="34" charset="0"/>
              <a:cs typeface="Times New Roman" panose="02020603050405020304" pitchFamily="18" charset="0"/>
            </a:rPr>
            <a:t>Real property responsibilities should only apply to projects that used CoC Program funds for acquisition, new construction, and/or major rehabilitation.</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800"/>
            </a:spcAft>
            <a:buFont typeface="+mj-lt"/>
            <a:buAutoNum type="alphaLcPeriod"/>
          </a:pPr>
          <a:r>
            <a:rPr lang="en-US" sz="1100">
              <a:effectLst/>
              <a:latin typeface="Calibri" panose="020F0502020204030204" pitchFamily="34" charset="0"/>
              <a:ea typeface="Calibri" panose="020F0502020204030204" pitchFamily="34" charset="0"/>
              <a:cs typeface="Times New Roman" panose="02020603050405020304" pitchFamily="18" charset="0"/>
            </a:rPr>
            <a:t>Use of personal property purchased with Continuum of Care program funds; and</a:t>
          </a:r>
        </a:p>
        <a:p>
          <a:pPr marL="742950" marR="0" lvl="1" indent="-285750">
            <a:lnSpc>
              <a:spcPct val="107000"/>
            </a:lnSpc>
            <a:spcBef>
              <a:spcPts val="0"/>
            </a:spcBef>
            <a:spcAft>
              <a:spcPts val="800"/>
            </a:spcAft>
            <a:buFont typeface="Symbol" panose="05050102010706020507" pitchFamily="18" charset="2"/>
            <a:buChar char=""/>
          </a:pPr>
          <a:r>
            <a:rPr lang="en-US" sz="1100" i="1">
              <a:effectLst/>
              <a:latin typeface="Calibri" panose="020F0502020204030204" pitchFamily="34" charset="0"/>
              <a:ea typeface="Calibri" panose="020F0502020204030204" pitchFamily="34" charset="0"/>
              <a:cs typeface="Times New Roman" panose="02020603050405020304" pitchFamily="18" charset="0"/>
            </a:rPr>
            <a:t>See</a:t>
          </a:r>
          <a:r>
            <a:rPr lang="en-US" sz="1100">
              <a:effectLst/>
              <a:latin typeface="Calibri" panose="020F0502020204030204" pitchFamily="34" charset="0"/>
              <a:ea typeface="Calibri" panose="020F0502020204030204" pitchFamily="34" charset="0"/>
              <a:cs typeface="Times New Roman" panose="02020603050405020304" pitchFamily="18" charset="0"/>
            </a:rPr>
            <a:t> </a:t>
          </a:r>
          <a:r>
            <a:rPr lang="en-US" sz="1100" i="1" u="sng">
              <a:solidFill>
                <a:srgbClr val="0563C1"/>
              </a:solidFill>
              <a:effectLst/>
              <a:latin typeface="Calibri" panose="020F0502020204030204" pitchFamily="34" charset="0"/>
              <a:ea typeface="Calibri" panose="020F0502020204030204" pitchFamily="34" charset="0"/>
              <a:cs typeface="Times New Roman" panose="02020603050405020304" pitchFamily="18" charset="0"/>
            </a:rPr>
            <a:t>2 CFR Part 200 Subpart D - Property Standards</a:t>
          </a:r>
          <a:r>
            <a:rPr lang="en-US" sz="1100" i="1">
              <a:effectLst/>
              <a:latin typeface="Calibri" panose="020F0502020204030204" pitchFamily="34" charset="0"/>
              <a:ea typeface="Calibri" panose="020F0502020204030204" pitchFamily="34" charset="0"/>
              <a:cs typeface="Times New Roman" panose="02020603050405020304" pitchFamily="18" charset="0"/>
            </a:rPr>
            <a:t> for information about equipment, supplies, and disposition requirements.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800"/>
            </a:spcAft>
            <a:buFont typeface="+mj-lt"/>
            <a:buAutoNum type="alphaLcPeriod"/>
          </a:pPr>
          <a:r>
            <a:rPr lang="en-US" sz="1100">
              <a:effectLst/>
              <a:latin typeface="Calibri" panose="020F0502020204030204" pitchFamily="34" charset="0"/>
              <a:ea typeface="Calibri" panose="020F0502020204030204" pitchFamily="34" charset="0"/>
              <a:cs typeface="Times New Roman" panose="02020603050405020304" pitchFamily="18" charset="0"/>
            </a:rPr>
            <a:t>Compliance with requirements governing program income received subsequent to grant closeout. </a:t>
          </a:r>
        </a:p>
      </xdr:txBody>
    </xdr:sp>
    <xdr:clientData/>
  </xdr:twoCellAnchor>
  <xdr:twoCellAnchor>
    <xdr:from>
      <xdr:col>0</xdr:col>
      <xdr:colOff>0</xdr:colOff>
      <xdr:row>47</xdr:row>
      <xdr:rowOff>15240</xdr:rowOff>
    </xdr:from>
    <xdr:to>
      <xdr:col>10</xdr:col>
      <xdr:colOff>590550</xdr:colOff>
      <xdr:row>75</xdr:row>
      <xdr:rowOff>100697</xdr:rowOff>
    </xdr:to>
    <xdr:sp macro="" textlink="">
      <xdr:nvSpPr>
        <xdr:cNvPr id="5" name="Text Box 2">
          <a:extLst>
            <a:ext uri="{FF2B5EF4-FFF2-40B4-BE49-F238E27FC236}">
              <a16:creationId xmlns:a16="http://schemas.microsoft.com/office/drawing/2014/main" id="{CCEC201E-B697-473F-A9D6-967CAE177C7D}"/>
            </a:ext>
          </a:extLst>
        </xdr:cNvPr>
        <xdr:cNvSpPr txBox="1">
          <a:spLocks noChangeArrowheads="1"/>
        </xdr:cNvSpPr>
      </xdr:nvSpPr>
      <xdr:spPr bwMode="auto">
        <a:xfrm>
          <a:off x="0" y="8511540"/>
          <a:ext cx="6686550" cy="5152757"/>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marL="342900" marR="0" lvl="0" indent="-342900">
            <a:lnSpc>
              <a:spcPct val="107000"/>
            </a:lnSpc>
            <a:spcBef>
              <a:spcPts val="0"/>
            </a:spcBef>
            <a:spcAft>
              <a:spcPts val="800"/>
            </a:spcAft>
            <a:buFont typeface="+mj-lt"/>
            <a:buAutoNum type="romanUcPeriod" startAt="5"/>
          </a:pPr>
          <a:r>
            <a:rPr lang="en-US" sz="1100">
              <a:effectLst/>
              <a:latin typeface="Calibri" panose="020F0502020204030204" pitchFamily="34" charset="0"/>
              <a:ea typeface="Calibri" panose="020F0502020204030204" pitchFamily="34" charset="0"/>
              <a:cs typeface="Times New Roman" panose="02020603050405020304" pitchFamily="18" charset="0"/>
            </a:rPr>
            <a:t>Other provisions appropriate to any special circumstances of the grant closeout, in modification of or in addition to the obligations in paragraphs (IV)(a) through (d).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During these two months prior to the contract grant end date, please review your budget and expenditures. If budget minor or major amendments are needed to assist in expending this grant, please contact me for a minor amendment form (even for Major Amendments) completed with changes and justifications for the changes as soon as possible.</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The Annual Performance Report (APR) for this grant will be due within 90 days following the end of the contract grant term. In order to meet this requirement. The CoC’s Data and Evaluation Manager will notify project staff of any data quality issues which need to be remediated before submission and work with staff to confirm that data reflected in the reported generated from HMIS is correct.</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Additionally, for this grant, please note the following reminders of requirements:</a:t>
          </a:r>
        </a:p>
        <a:p>
          <a:pPr marL="342900" marR="0" lvl="0" indent="-342900">
            <a:lnSpc>
              <a:spcPct val="107000"/>
            </a:lnSpc>
            <a:spcBef>
              <a:spcPts val="0"/>
            </a:spcBef>
            <a:spcAft>
              <a:spcPts val="0"/>
            </a:spcAft>
            <a:buFont typeface="Symbol" panose="05050102010706020507" pitchFamily="18" charset="2"/>
            <a:buChar char=""/>
          </a:pPr>
          <a:r>
            <a:rPr lang="en-US" sz="1100">
              <a:effectLst/>
              <a:latin typeface="Calibri" panose="020F0502020204030204" pitchFamily="34" charset="0"/>
              <a:ea typeface="Calibri" panose="020F0502020204030204" pitchFamily="34" charset="0"/>
              <a:cs typeface="Times New Roman" panose="02020603050405020304" pitchFamily="18" charset="0"/>
            </a:rPr>
            <a:t>Retain records and client files for 7 years after the grant period and be willing to cooperate and participate in any subsequent monitoring by the Three County CoC and/or HUD</a:t>
          </a:r>
        </a:p>
        <a:p>
          <a:pPr marL="342900" marR="0" lvl="0" indent="-342900">
            <a:lnSpc>
              <a:spcPct val="107000"/>
            </a:lnSpc>
            <a:spcBef>
              <a:spcPts val="0"/>
            </a:spcBef>
            <a:spcAft>
              <a:spcPts val="800"/>
            </a:spcAft>
            <a:buFont typeface="Symbol" panose="05050102010706020507" pitchFamily="18" charset="2"/>
            <a:buChar char=""/>
          </a:pPr>
          <a:r>
            <a:rPr lang="en-US" sz="1100">
              <a:effectLst/>
              <a:latin typeface="Calibri" panose="020F0502020204030204" pitchFamily="34" charset="0"/>
              <a:ea typeface="Calibri" panose="020F0502020204030204" pitchFamily="34" charset="0"/>
              <a:cs typeface="Times New Roman" panose="02020603050405020304" pitchFamily="18" charset="0"/>
            </a:rPr>
            <a:t>Continue to submit any independent financial audits completed for your organization for any Fiscal Years that included funding from this project to the CoC</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Should you have any questions or concerns, please feel free to reach out to me (413.376.1117).</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Thank you.</a:t>
          </a:r>
        </a:p>
        <a:p>
          <a:pPr marL="0" marR="0">
            <a:spcBef>
              <a:spcPts val="0"/>
            </a:spcBef>
            <a:spcAft>
              <a:spcPts val="0"/>
            </a:spcAft>
          </a:pPr>
          <a:r>
            <a:rPr lang="en-US" sz="1100">
              <a:effectLst/>
              <a:latin typeface="Calibri" panose="020F0502020204030204" pitchFamily="34" charset="0"/>
              <a:ea typeface="Calibri" panose="020F0502020204030204" pitchFamily="34" charset="0"/>
              <a:cs typeface="Times New Roman" panose="02020603050405020304" pitchFamily="18" charset="0"/>
            </a:rPr>
            <a:t>Wendi Warger</a:t>
          </a:r>
        </a:p>
        <a:p>
          <a:pPr marL="0" marR="0">
            <a:spcBef>
              <a:spcPts val="0"/>
            </a:spcBef>
            <a:spcAft>
              <a:spcPts val="0"/>
            </a:spcAft>
          </a:pPr>
          <a:r>
            <a:rPr lang="en-US" sz="1100">
              <a:effectLst/>
              <a:latin typeface="Calibri" panose="020F0502020204030204" pitchFamily="34" charset="0"/>
              <a:ea typeface="Calibri" panose="020F0502020204030204" pitchFamily="34" charset="0"/>
              <a:cs typeface="Times New Roman" panose="02020603050405020304" pitchFamily="18" charset="0"/>
            </a:rPr>
            <a:t>Business Manager</a:t>
          </a:r>
        </a:p>
        <a:p>
          <a:pPr marL="0" marR="0">
            <a:spcBef>
              <a:spcPts val="0"/>
            </a:spcBef>
            <a:spcAft>
              <a:spcPts val="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Three County Continuum of Care (CoC)</a:t>
          </a:r>
        </a:p>
        <a:p>
          <a:pPr marL="0" marR="0">
            <a:spcBef>
              <a:spcPts val="0"/>
            </a:spcBef>
            <a:spcAft>
              <a:spcPts val="0"/>
            </a:spcAft>
          </a:pPr>
          <a:r>
            <a:rPr lang="en-US" sz="1100">
              <a:effectLst/>
              <a:latin typeface="Calibri" panose="020F0502020204030204" pitchFamily="34" charset="0"/>
              <a:ea typeface="Calibri" panose="020F0502020204030204" pitchFamily="34" charset="0"/>
              <a:cs typeface="Times New Roman" panose="02020603050405020304" pitchFamily="18" charset="0"/>
            </a:rPr>
            <a:t>277 Main St., 2</a:t>
          </a:r>
          <a:r>
            <a:rPr lang="en-US" sz="1100" baseline="30000">
              <a:effectLst/>
              <a:latin typeface="Calibri" panose="020F0502020204030204" pitchFamily="34" charset="0"/>
              <a:ea typeface="Calibri" panose="020F0502020204030204" pitchFamily="34" charset="0"/>
              <a:cs typeface="Times New Roman" panose="02020603050405020304" pitchFamily="18" charset="0"/>
            </a:rPr>
            <a:t>nd</a:t>
          </a:r>
          <a:r>
            <a:rPr lang="en-US" sz="1100">
              <a:effectLst/>
              <a:latin typeface="Calibri" panose="020F0502020204030204" pitchFamily="34" charset="0"/>
              <a:ea typeface="Calibri" panose="020F0502020204030204" pitchFamily="34" charset="0"/>
              <a:cs typeface="Times New Roman" panose="02020603050405020304" pitchFamily="18" charset="0"/>
            </a:rPr>
            <a:t> Floor, Suite 202</a:t>
          </a:r>
        </a:p>
        <a:p>
          <a:pPr marL="0" marR="0">
            <a:spcBef>
              <a:spcPts val="0"/>
            </a:spcBef>
            <a:spcAft>
              <a:spcPts val="0"/>
            </a:spcAft>
          </a:pPr>
          <a:r>
            <a:rPr lang="en-US" sz="1100">
              <a:effectLst/>
              <a:latin typeface="Calibri" panose="020F0502020204030204" pitchFamily="34" charset="0"/>
              <a:ea typeface="Calibri" panose="020F0502020204030204" pitchFamily="34" charset="0"/>
              <a:cs typeface="Times New Roman" panose="02020603050405020304" pitchFamily="18" charset="0"/>
            </a:rPr>
            <a:t>Greenfield, MA 01301</a:t>
          </a:r>
        </a:p>
        <a:p>
          <a:pPr marL="0" marR="0">
            <a:spcBef>
              <a:spcPts val="0"/>
            </a:spcBef>
            <a:spcAft>
              <a:spcPts val="0"/>
            </a:spcAft>
          </a:pPr>
          <a:r>
            <a:rPr lang="en-US" sz="1100" u="none" strike="noStrike">
              <a:solidFill>
                <a:srgbClr val="0563C1"/>
              </a:solidFill>
              <a:effectLst/>
              <a:latin typeface="Calibri" panose="020F0502020204030204" pitchFamily="34" charset="0"/>
              <a:ea typeface="Calibri" panose="020F0502020204030204" pitchFamily="34" charset="0"/>
              <a:cs typeface="Times New Roman" panose="02020603050405020304" pitchFamily="18" charset="0"/>
            </a:rPr>
            <a:t>wwarger@communityaction.us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11</xdr:row>
      <xdr:rowOff>11430</xdr:rowOff>
    </xdr:from>
    <xdr:to>
      <xdr:col>2</xdr:col>
      <xdr:colOff>510540</xdr:colOff>
      <xdr:row>28</xdr:row>
      <xdr:rowOff>93345</xdr:rowOff>
    </xdr:to>
    <xdr:pic>
      <xdr:nvPicPr>
        <xdr:cNvPr id="3" name="Diagram 1">
          <a:extLst>
            <a:ext uri="{FF2B5EF4-FFF2-40B4-BE49-F238E27FC236}">
              <a16:creationId xmlns:a16="http://schemas.microsoft.com/office/drawing/2014/main" id="{2D3A2B8E-3BCE-4F5F-BDD1-F2A3DCB81B7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9666" b="-20599"/>
        <a:stretch>
          <a:fillRect/>
        </a:stretch>
      </xdr:blipFill>
      <xdr:spPr bwMode="auto">
        <a:xfrm>
          <a:off x="0" y="6393180"/>
          <a:ext cx="7568565" cy="31584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262890</xdr:colOff>
      <xdr:row>19</xdr:row>
      <xdr:rowOff>28575</xdr:rowOff>
    </xdr:from>
    <xdr:to>
      <xdr:col>1</xdr:col>
      <xdr:colOff>1123950</xdr:colOff>
      <xdr:row>20</xdr:row>
      <xdr:rowOff>131445</xdr:rowOff>
    </xdr:to>
    <xdr:sp macro="" textlink="">
      <xdr:nvSpPr>
        <xdr:cNvPr id="9217" name="Text Box 2">
          <a:extLst>
            <a:ext uri="{FF2B5EF4-FFF2-40B4-BE49-F238E27FC236}">
              <a16:creationId xmlns:a16="http://schemas.microsoft.com/office/drawing/2014/main" id="{28CC9D24-9E54-4509-91D4-03441FD988C0}"/>
            </a:ext>
          </a:extLst>
        </xdr:cNvPr>
        <xdr:cNvSpPr txBox="1">
          <a:spLocks noChangeArrowheads="1"/>
        </xdr:cNvSpPr>
      </xdr:nvSpPr>
      <xdr:spPr bwMode="auto">
        <a:xfrm>
          <a:off x="872490" y="7858125"/>
          <a:ext cx="861060" cy="283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1100" b="0" i="0" u="none" strike="noStrike" baseline="0">
              <a:solidFill>
                <a:srgbClr val="000000"/>
              </a:solidFill>
              <a:latin typeface="Calibri"/>
              <a:ea typeface="Calibri"/>
              <a:cs typeface="Calibri"/>
            </a:rPr>
            <a:t>&lt;= 45 Days</a:t>
          </a:r>
        </a:p>
      </xdr:txBody>
    </xdr:sp>
    <xdr:clientData/>
  </xdr:twoCellAnchor>
  <xdr:twoCellAnchor>
    <xdr:from>
      <xdr:col>1</xdr:col>
      <xdr:colOff>1638300</xdr:colOff>
      <xdr:row>19</xdr:row>
      <xdr:rowOff>9525</xdr:rowOff>
    </xdr:from>
    <xdr:to>
      <xdr:col>1</xdr:col>
      <xdr:colOff>2419350</xdr:colOff>
      <xdr:row>20</xdr:row>
      <xdr:rowOff>152400</xdr:rowOff>
    </xdr:to>
    <xdr:sp macro="" textlink="">
      <xdr:nvSpPr>
        <xdr:cNvPr id="9218" name="Text Box 2">
          <a:extLst>
            <a:ext uri="{FF2B5EF4-FFF2-40B4-BE49-F238E27FC236}">
              <a16:creationId xmlns:a16="http://schemas.microsoft.com/office/drawing/2014/main" id="{EAB5A4FB-6AF8-4D2E-A6E4-55369E9EBDA5}"/>
            </a:ext>
          </a:extLst>
        </xdr:cNvPr>
        <xdr:cNvSpPr txBox="1">
          <a:spLocks noChangeArrowheads="1"/>
        </xdr:cNvSpPr>
      </xdr:nvSpPr>
      <xdr:spPr bwMode="auto">
        <a:xfrm>
          <a:off x="2247900" y="7839075"/>
          <a:ext cx="7810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1100" b="0" i="0" u="none" strike="noStrike" baseline="0">
              <a:solidFill>
                <a:srgbClr val="000000"/>
              </a:solidFill>
              <a:latin typeface="Calibri"/>
              <a:ea typeface="Calibri"/>
              <a:cs typeface="Calibri"/>
            </a:rPr>
            <a:t>&lt;= 5 Days</a:t>
          </a:r>
        </a:p>
      </xdr:txBody>
    </xdr:sp>
    <xdr:clientData/>
  </xdr:twoCellAnchor>
  <xdr:twoCellAnchor>
    <xdr:from>
      <xdr:col>1</xdr:col>
      <xdr:colOff>2895600</xdr:colOff>
      <xdr:row>19</xdr:row>
      <xdr:rowOff>9525</xdr:rowOff>
    </xdr:from>
    <xdr:to>
      <xdr:col>1</xdr:col>
      <xdr:colOff>3797300</xdr:colOff>
      <xdr:row>20</xdr:row>
      <xdr:rowOff>82550</xdr:rowOff>
    </xdr:to>
    <xdr:sp macro="" textlink="">
      <xdr:nvSpPr>
        <xdr:cNvPr id="6" name="Text Box 3">
          <a:extLst>
            <a:ext uri="{FF2B5EF4-FFF2-40B4-BE49-F238E27FC236}">
              <a16:creationId xmlns:a16="http://schemas.microsoft.com/office/drawing/2014/main" id="{8588FCFE-3F0D-4DB6-8713-C2A83965548F}"/>
            </a:ext>
          </a:extLst>
        </xdr:cNvPr>
        <xdr:cNvSpPr txBox="1"/>
      </xdr:nvSpPr>
      <xdr:spPr>
        <a:xfrm>
          <a:off x="3810000" y="3228340"/>
          <a:ext cx="901700" cy="2540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&lt;= 2 Weeks</a:t>
          </a:r>
        </a:p>
      </xdr:txBody>
    </xdr:sp>
    <xdr:clientData/>
  </xdr:twoCellAnchor>
  <xdr:twoCellAnchor>
    <xdr:from>
      <xdr:col>1</xdr:col>
      <xdr:colOff>4286250</xdr:colOff>
      <xdr:row>19</xdr:row>
      <xdr:rowOff>9525</xdr:rowOff>
    </xdr:from>
    <xdr:to>
      <xdr:col>1</xdr:col>
      <xdr:colOff>5067300</xdr:colOff>
      <xdr:row>20</xdr:row>
      <xdr:rowOff>82550</xdr:rowOff>
    </xdr:to>
    <xdr:sp macro="" textlink="">
      <xdr:nvSpPr>
        <xdr:cNvPr id="7" name="Text Box 4">
          <a:extLst>
            <a:ext uri="{FF2B5EF4-FFF2-40B4-BE49-F238E27FC236}">
              <a16:creationId xmlns:a16="http://schemas.microsoft.com/office/drawing/2014/main" id="{0FE80CBD-55F5-400B-AD60-D291607AE9DA}"/>
            </a:ext>
          </a:extLst>
        </xdr:cNvPr>
        <xdr:cNvSpPr txBox="1"/>
      </xdr:nvSpPr>
      <xdr:spPr>
        <a:xfrm>
          <a:off x="5194300" y="3228340"/>
          <a:ext cx="781050" cy="2540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&lt;= 3 Days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1</xdr:row>
      <xdr:rowOff>129540</xdr:rowOff>
    </xdr:to>
    <xdr:sp macro="" textlink="">
      <xdr:nvSpPr>
        <xdr:cNvPr id="35841" name="AutoShape 1" descr="Image preview">
          <a:extLst>
            <a:ext uri="{FF2B5EF4-FFF2-40B4-BE49-F238E27FC236}">
              <a16:creationId xmlns:a16="http://schemas.microsoft.com/office/drawing/2014/main" id="{E6045AAE-681D-445F-8AAE-43894F81CAA0}"/>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1</xdr:col>
      <xdr:colOff>26892</xdr:colOff>
      <xdr:row>14</xdr:row>
      <xdr:rowOff>38100</xdr:rowOff>
    </xdr:to>
    <xdr:pic>
      <xdr:nvPicPr>
        <xdr:cNvPr id="2" name="Picture 1">
          <a:extLst>
            <a:ext uri="{FF2B5EF4-FFF2-40B4-BE49-F238E27FC236}">
              <a16:creationId xmlns:a16="http://schemas.microsoft.com/office/drawing/2014/main" id="{B47AAC6A-182F-4B51-852A-545458512BF9}"/>
            </a:ext>
          </a:extLst>
        </xdr:cNvPr>
        <xdr:cNvPicPr>
          <a:picLocks noChangeAspect="1"/>
        </xdr:cNvPicPr>
      </xdr:nvPicPr>
      <xdr:blipFill>
        <a:blip xmlns:r="http://schemas.openxmlformats.org/officeDocument/2006/relationships" r:embed="rId1"/>
        <a:stretch>
          <a:fillRect/>
        </a:stretch>
      </xdr:blipFill>
      <xdr:spPr>
        <a:xfrm>
          <a:off x="0" y="0"/>
          <a:ext cx="8506047" cy="2571750"/>
        </a:xfrm>
        <a:prstGeom prst="rect">
          <a:avLst/>
        </a:prstGeom>
        <a:solidFill>
          <a:schemeClr val="accent2"/>
        </a:solid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8</xdr:col>
      <xdr:colOff>598170</xdr:colOff>
      <xdr:row>43</xdr:row>
      <xdr:rowOff>93328</xdr:rowOff>
    </xdr:to>
    <xdr:pic>
      <xdr:nvPicPr>
        <xdr:cNvPr id="2" name="Picture 1">
          <a:extLst>
            <a:ext uri="{FF2B5EF4-FFF2-40B4-BE49-F238E27FC236}">
              <a16:creationId xmlns:a16="http://schemas.microsoft.com/office/drawing/2014/main" id="{AEEC79A7-15C7-4DDA-B69A-F76E9E4AFEF1}"/>
            </a:ext>
          </a:extLst>
        </xdr:cNvPr>
        <xdr:cNvPicPr>
          <a:picLocks noChangeAspect="1"/>
        </xdr:cNvPicPr>
      </xdr:nvPicPr>
      <xdr:blipFill>
        <a:blip xmlns:r="http://schemas.openxmlformats.org/officeDocument/2006/relationships" r:embed="rId1"/>
        <a:stretch>
          <a:fillRect/>
        </a:stretch>
      </xdr:blipFill>
      <xdr:spPr>
        <a:xfrm>
          <a:off x="0" y="542925"/>
          <a:ext cx="5686425" cy="732851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10</xdr:row>
      <xdr:rowOff>171450</xdr:rowOff>
    </xdr:from>
    <xdr:to>
      <xdr:col>5</xdr:col>
      <xdr:colOff>398145</xdr:colOff>
      <xdr:row>20</xdr:row>
      <xdr:rowOff>0</xdr:rowOff>
    </xdr:to>
    <xdr:pic>
      <xdr:nvPicPr>
        <xdr:cNvPr id="2" name="Picture 1" descr="Text Box: 30% of the household’s Monthly Adjusted Income, Text Box: 10% of the household’s Monthly Gross Income, Text Box: The portion of the household’s welfare assistance, if any, that is designated for housing costs">
          <a:extLst>
            <a:ext uri="{FF2B5EF4-FFF2-40B4-BE49-F238E27FC236}">
              <a16:creationId xmlns:a16="http://schemas.microsoft.com/office/drawing/2014/main" id="{2FDB62CE-3504-440A-943D-0B70C7B3E9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90850"/>
          <a:ext cx="8096250" cy="1809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115167</xdr:colOff>
      <xdr:row>42</xdr:row>
      <xdr:rowOff>54465</xdr:rowOff>
    </xdr:to>
    <xdr:pic>
      <xdr:nvPicPr>
        <xdr:cNvPr id="2" name="Picture 1">
          <a:extLst>
            <a:ext uri="{FF2B5EF4-FFF2-40B4-BE49-F238E27FC236}">
              <a16:creationId xmlns:a16="http://schemas.microsoft.com/office/drawing/2014/main" id="{987C6F4B-97EB-4D75-B0D2-9F2754371FE2}"/>
            </a:ext>
          </a:extLst>
        </xdr:cNvPr>
        <xdr:cNvPicPr>
          <a:picLocks noChangeAspect="1"/>
        </xdr:cNvPicPr>
      </xdr:nvPicPr>
      <xdr:blipFill>
        <a:blip xmlns:r="http://schemas.openxmlformats.org/officeDocument/2006/relationships" r:embed="rId1"/>
        <a:stretch>
          <a:fillRect/>
        </a:stretch>
      </xdr:blipFill>
      <xdr:spPr>
        <a:xfrm>
          <a:off x="0" y="0"/>
          <a:ext cx="6211167" cy="773923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152400</xdr:rowOff>
    </xdr:from>
    <xdr:to>
      <xdr:col>1</xdr:col>
      <xdr:colOff>134390</xdr:colOff>
      <xdr:row>12</xdr:row>
      <xdr:rowOff>15240</xdr:rowOff>
    </xdr:to>
    <xdr:pic>
      <xdr:nvPicPr>
        <xdr:cNvPr id="3" name="Picture 2">
          <a:extLst>
            <a:ext uri="{FF2B5EF4-FFF2-40B4-BE49-F238E27FC236}">
              <a16:creationId xmlns:a16="http://schemas.microsoft.com/office/drawing/2014/main" id="{33963031-C713-4D57-A457-16E44A3D2BE5}"/>
            </a:ext>
          </a:extLst>
        </xdr:cNvPr>
        <xdr:cNvPicPr>
          <a:picLocks noChangeAspect="1"/>
        </xdr:cNvPicPr>
      </xdr:nvPicPr>
      <xdr:blipFill>
        <a:blip xmlns:r="http://schemas.openxmlformats.org/officeDocument/2006/relationships" r:embed="rId1"/>
        <a:stretch>
          <a:fillRect/>
        </a:stretch>
      </xdr:blipFill>
      <xdr:spPr>
        <a:xfrm>
          <a:off x="0" y="342900"/>
          <a:ext cx="6207530" cy="19621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129540</xdr:rowOff>
    </xdr:from>
    <xdr:to>
      <xdr:col>18</xdr:col>
      <xdr:colOff>474074</xdr:colOff>
      <xdr:row>39</xdr:row>
      <xdr:rowOff>139065</xdr:rowOff>
    </xdr:to>
    <xdr:pic>
      <xdr:nvPicPr>
        <xdr:cNvPr id="2" name="Picture 1">
          <a:extLst>
            <a:ext uri="{FF2B5EF4-FFF2-40B4-BE49-F238E27FC236}">
              <a16:creationId xmlns:a16="http://schemas.microsoft.com/office/drawing/2014/main" id="{0A2FC280-2AA6-4842-B744-769A565542CD}"/>
            </a:ext>
          </a:extLst>
        </xdr:cNvPr>
        <xdr:cNvPicPr>
          <a:picLocks noChangeAspect="1"/>
        </xdr:cNvPicPr>
      </xdr:nvPicPr>
      <xdr:blipFill>
        <a:blip xmlns:r="http://schemas.openxmlformats.org/officeDocument/2006/relationships" r:embed="rId1"/>
        <a:stretch>
          <a:fillRect/>
        </a:stretch>
      </xdr:blipFill>
      <xdr:spPr>
        <a:xfrm>
          <a:off x="0" y="312420"/>
          <a:ext cx="9004664" cy="696087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4</xdr:row>
      <xdr:rowOff>30480</xdr:rowOff>
    </xdr:from>
    <xdr:to>
      <xdr:col>14</xdr:col>
      <xdr:colOff>560070</xdr:colOff>
      <xdr:row>61</xdr:row>
      <xdr:rowOff>161925</xdr:rowOff>
    </xdr:to>
    <xdr:pic>
      <xdr:nvPicPr>
        <xdr:cNvPr id="2" name="Picture 1">
          <a:extLst>
            <a:ext uri="{FF2B5EF4-FFF2-40B4-BE49-F238E27FC236}">
              <a16:creationId xmlns:a16="http://schemas.microsoft.com/office/drawing/2014/main" id="{4B442DC8-3FF9-4AA1-9E73-E9101FEF61B6}"/>
            </a:ext>
          </a:extLst>
        </xdr:cNvPr>
        <xdr:cNvPicPr>
          <a:picLocks noChangeAspect="1"/>
        </xdr:cNvPicPr>
      </xdr:nvPicPr>
      <xdr:blipFill>
        <a:blip xmlns:r="http://schemas.openxmlformats.org/officeDocument/2006/relationships" r:embed="rId1"/>
        <a:stretch>
          <a:fillRect/>
        </a:stretch>
      </xdr:blipFill>
      <xdr:spPr>
        <a:xfrm>
          <a:off x="0" y="762000"/>
          <a:ext cx="9096375" cy="10553700"/>
        </a:xfrm>
        <a:prstGeom prst="rect">
          <a:avLst/>
        </a:prstGeom>
      </xdr:spPr>
    </xdr:pic>
    <xdr:clientData/>
  </xdr:twoCellAnchor>
  <xdr:twoCellAnchor editAs="oneCell">
    <xdr:from>
      <xdr:col>0</xdr:col>
      <xdr:colOff>60960</xdr:colOff>
      <xdr:row>1</xdr:row>
      <xdr:rowOff>144781</xdr:rowOff>
    </xdr:from>
    <xdr:to>
      <xdr:col>14</xdr:col>
      <xdr:colOff>571500</xdr:colOff>
      <xdr:row>4</xdr:row>
      <xdr:rowOff>668</xdr:rowOff>
    </xdr:to>
    <xdr:pic>
      <xdr:nvPicPr>
        <xdr:cNvPr id="3" name="Picture 2">
          <a:extLst>
            <a:ext uri="{FF2B5EF4-FFF2-40B4-BE49-F238E27FC236}">
              <a16:creationId xmlns:a16="http://schemas.microsoft.com/office/drawing/2014/main" id="{E6F12BD3-6193-4035-9748-97E68C088B09}"/>
            </a:ext>
          </a:extLst>
        </xdr:cNvPr>
        <xdr:cNvPicPr>
          <a:picLocks noChangeAspect="1"/>
        </xdr:cNvPicPr>
      </xdr:nvPicPr>
      <xdr:blipFill>
        <a:blip xmlns:r="http://schemas.openxmlformats.org/officeDocument/2006/relationships" r:embed="rId2"/>
        <a:stretch>
          <a:fillRect/>
        </a:stretch>
      </xdr:blipFill>
      <xdr:spPr>
        <a:xfrm>
          <a:off x="60960" y="327661"/>
          <a:ext cx="9044940" cy="40262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133350</xdr:colOff>
      <xdr:row>0</xdr:row>
      <xdr:rowOff>314325</xdr:rowOff>
    </xdr:from>
    <xdr:to>
      <xdr:col>13</xdr:col>
      <xdr:colOff>552450</xdr:colOff>
      <xdr:row>13</xdr:row>
      <xdr:rowOff>20955</xdr:rowOff>
    </xdr:to>
    <xdr:pic>
      <xdr:nvPicPr>
        <xdr:cNvPr id="2" name="Picture 1">
          <a:extLst>
            <a:ext uri="{FF2B5EF4-FFF2-40B4-BE49-F238E27FC236}">
              <a16:creationId xmlns:a16="http://schemas.microsoft.com/office/drawing/2014/main" id="{AE8D862D-77A2-4A08-AB50-46D05A508F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7810" y="314325"/>
          <a:ext cx="7724775" cy="414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C%20PLAN.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F3FLSHCDCInvoice"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C PLAN"/>
      <sheetName val="BLANK Invoice (2)"/>
      <sheetName val="Sheet1"/>
      <sheetName val="Sheet2"/>
    </sheetNames>
    <sheetDataSet>
      <sheetData sheetId="0" refreshError="1"/>
      <sheetData sheetId="1" refreshError="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3FLSHCDCInvoice"/>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808E742-5A25-4D58-A936-BDADF14A2E38}" name="Table1" displayName="Table1" ref="A5:P22" totalsRowCount="1" headerRowDxfId="36" dataDxfId="34" totalsRowDxfId="32" headerRowBorderDxfId="35" tableBorderDxfId="33">
  <autoFilter ref="A5:P21" xr:uid="{F808E742-5A25-4D58-A936-BDADF14A2E38}"/>
  <tableColumns count="16">
    <tableColumn id="1" xr3:uid="{5D65632F-2C8A-4B73-9517-3833DBE7A05A}" name="Payroll Expense" dataDxfId="31" totalsRowDxfId="30"/>
    <tableColumn id="2" xr3:uid="{34F2F7FE-E649-4B28-B784-A8A85FAD1EFF}" name="Employee Name" dataDxfId="29" totalsRowDxfId="28"/>
    <tableColumn id="12" xr3:uid="{4D212953-AE01-4FD4-8DB2-3A36533FF50F}" name="Pay Period" dataDxfId="27" totalsRowDxfId="26"/>
    <tableColumn id="3" xr3:uid="{9903302A-6487-4915-A8F0-1B4024B2B982}" name="Pay Rate" dataDxfId="25" totalsRowDxfId="24"/>
    <tableColumn id="4" xr3:uid="{8D7D222F-9A83-4405-A53E-8B7248132D8B}" name="Total hours" dataDxfId="23" totalsRowDxfId="22"/>
    <tableColumn id="5" xr3:uid="{71FB0DF9-8391-4A70-9A7B-68554E262271}" name="CoC hours" dataDxfId="21" totalsRowDxfId="20"/>
    <tableColumn id="6" xr3:uid="{CDA2ED5D-99D6-412A-8532-8B9921ADBB51}" name="Total Salary" dataDxfId="19" totalsRowDxfId="18"/>
    <tableColumn id="7" xr3:uid="{D83810D6-92D6-46C9-929C-02D6016BB304}" name="Tax, Fringe, &amp; Prof. Ins" dataDxfId="17" totalsRowDxfId="16"/>
    <tableColumn id="8" xr3:uid="{3CB67FFA-AAC5-49A8-AD48-BBC1F8A6A61A}" name="Total Payroll Expense" dataDxfId="15" totalsRowDxfId="14"/>
    <tableColumn id="15" xr3:uid="{5F57ED89-DC4E-49F7-87B3-545404079828}" name="Total CoC Salary" dataDxfId="13" totalsRowDxfId="12"/>
    <tableColumn id="14" xr3:uid="{9260617F-FCF2-4BCC-AEC1-F89D3972DD25}" name="Total CoC Fringe" dataDxfId="11" totalsRowDxfId="10"/>
    <tableColumn id="9" xr3:uid="{070B94E5-836F-46A7-BC19-70366486405B}" name="Total CoC Expense" totalsRowLabel=" TOTAL " dataDxfId="9" totalsRowDxfId="8"/>
    <tableColumn id="17" xr3:uid="{00C36B8C-741F-4A8F-9990-843482E79F8E}" name="Total CoC  Expense Billed" totalsRowFunction="custom" dataDxfId="7" totalsRowDxfId="6">
      <totalsRowFormula>SUM(M6:M21)</totalsRowFormula>
    </tableColumn>
    <tableColumn id="13" xr3:uid="{CEDBEAFD-C410-4E65-AE2D-7EE157489686}" name="Indirect @ 10%" totalsRowFunction="custom" dataDxfId="5" totalsRowDxfId="4">
      <calculatedColumnFormula>Table1[[#This Row],[Total CoC  Expense Billed]]*0.1</calculatedColumnFormula>
      <totalsRowFormula>SUM(N6:N21)</totalsRowFormula>
    </tableColumn>
    <tableColumn id="18" xr3:uid="{982213BF-4DAA-44E8-B852-07FDD987EA55}" name="Total Billed Including Indirect" totalsRowFunction="custom" dataDxfId="3" totalsRowDxfId="2">
      <calculatedColumnFormula>Table1[[#This Row],[Total CoC  Expense Billed]]+Table1[[#This Row],[Indirect @ 10%]]</calculatedColumnFormula>
      <totalsRowFormula>SUM(O6:O21)</totalsRowFormula>
    </tableColumn>
    <tableColumn id="10" xr3:uid="{29B4CCD8-0B4A-44F9-8DC3-D6F09835330C}" name="Total Match Expense" totalsRowFunction="custom" dataDxfId="1" totalsRowDxfId="0" dataCellStyle="Currency">
      <calculatedColumnFormula>Table1[[#This Row],[Total CoC Expense]]-Table1[[#This Row],[Total CoC  Expense Billed]]</calculatedColumnFormula>
      <totalsRowFormula>SUM(P6:P21)</totalsRowFormula>
    </tableColumn>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0.bin"/><Relationship Id="rId1" Type="http://schemas.openxmlformats.org/officeDocument/2006/relationships/hyperlink" Target="https://www.irs.gov/pub/irs-pdf/fw9.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hudexchange.info/programs/sage/coc-apr/" TargetMode="External"/><Relationship Id="rId3" Type="http://schemas.openxmlformats.org/officeDocument/2006/relationships/hyperlink" Target="https://files.hudexchange.info/resources/documents/HomelessDefinition_RecordkeepingRequirementsandCriteria.pdf" TargetMode="External"/><Relationship Id="rId7" Type="http://schemas.openxmlformats.org/officeDocument/2006/relationships/hyperlink" Target="https://www.hudexchange.info/resource/6506/sage-hmis-reporting-repository-user-manual/" TargetMode="External"/><Relationship Id="rId12" Type="http://schemas.openxmlformats.org/officeDocument/2006/relationships/printerSettings" Target="../printerSettings/printerSettings2.bin"/><Relationship Id="rId2" Type="http://schemas.openxmlformats.org/officeDocument/2006/relationships/hyperlink" Target="https://www.ecfr.gov/current/title-24/subtitle-B/chapter-V/subchapter-C/part-578" TargetMode="External"/><Relationship Id="rId1" Type="http://schemas.openxmlformats.org/officeDocument/2006/relationships/hyperlink" Target="https://www.hud.gov/sites/dfiles/CPD/documents/FY2024_FY2025_CoC_and_YHDP_NOFO_FR-6800-N-25.pdf" TargetMode="External"/><Relationship Id="rId6" Type="http://schemas.openxmlformats.org/officeDocument/2006/relationships/hyperlink" Target="https://www.hudexchange.info/resource/5315/sage-coc-apr-guidebook-for-coc-grant-funded-programs/" TargetMode="External"/><Relationship Id="rId11" Type="http://schemas.openxmlformats.org/officeDocument/2006/relationships/hyperlink" Target="https://www.fsrs.gov/" TargetMode="External"/><Relationship Id="rId5" Type="http://schemas.openxmlformats.org/officeDocument/2006/relationships/hyperlink" Target="https://www.sagehmis.info/logon.aspx?ReturnUrl=%2f" TargetMode="External"/><Relationship Id="rId10" Type="http://schemas.openxmlformats.org/officeDocument/2006/relationships/hyperlink" Target="https://www.hudoig.gov/hotline/hotline-form" TargetMode="External"/><Relationship Id="rId4" Type="http://schemas.openxmlformats.org/officeDocument/2006/relationships/hyperlink" Target="https://www.hudexchange.info/homelessness-assistance/coc-esg-virtual-binders/" TargetMode="External"/><Relationship Id="rId9" Type="http://schemas.openxmlformats.org/officeDocument/2006/relationships/hyperlink" Target="https://www.hud.gov/sites/dfiles/OCHCO/documents/cpd-25-01.pdf"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hyperlink" Target="https://files.hudexchange.info/resources/documents/Indirect-Cost-Toolkit-for-CoC-and-ESG-Programs.pdf" TargetMode="Externa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8" Type="http://schemas.openxmlformats.org/officeDocument/2006/relationships/hyperlink" Target="https://www.hudexchange.info/resource/2267/utility-allowance-guidebook/" TargetMode="External"/><Relationship Id="rId3" Type="http://schemas.openxmlformats.org/officeDocument/2006/relationships/hyperlink" Target="https://www.hudexchange.info/resource/2267/utility-allowance-guidebook/" TargetMode="External"/><Relationship Id="rId7" Type="http://schemas.openxmlformats.org/officeDocument/2006/relationships/hyperlink" Target="http://www.huduser.org/portal/datasets/fmr.html" TargetMode="External"/><Relationship Id="rId2" Type="http://schemas.openxmlformats.org/officeDocument/2006/relationships/hyperlink" Target="https://www.hudexchange.info/resources/documents/CoC-Rent-Reasonableness-and-FMR.pdf" TargetMode="External"/><Relationship Id="rId1" Type="http://schemas.openxmlformats.org/officeDocument/2006/relationships/hyperlink" Target="http://www.huduser.gov/portal/datasets/fmr.html" TargetMode="External"/><Relationship Id="rId6" Type="http://schemas.openxmlformats.org/officeDocument/2006/relationships/hyperlink" Target="https://www.hudexchange.info/resource/5630/notice-cpd-17-11-determining-program-participant-rent-contribution-in-the-coc-program/" TargetMode="External"/><Relationship Id="rId5" Type="http://schemas.openxmlformats.org/officeDocument/2006/relationships/hyperlink" Target="https://www.hudexchange.info/resource/5630/notice-cpd-17-11-determining-program-participant-rent-contribution-in-the-coc-program/" TargetMode="External"/><Relationship Id="rId10" Type="http://schemas.openxmlformats.org/officeDocument/2006/relationships/printerSettings" Target="../printerSettings/printerSettings25.bin"/><Relationship Id="rId4" Type="http://schemas.openxmlformats.org/officeDocument/2006/relationships/hyperlink" Target="https://www.hudexchange.info/resource/5630/notice-cpd-17-11-determining-program-participant-rent-contribution-in-the-coc-program/" TargetMode="External"/><Relationship Id="rId9" Type="http://schemas.openxmlformats.org/officeDocument/2006/relationships/hyperlink" Target="https://www.hudexchange.info/resources/documents/CoC-Rent-Reasonableness-and-FMR.pdf" TargetMode="External"/></Relationships>
</file>

<file path=xl/worksheets/_rels/sheet26.xml.rels><?xml version="1.0" encoding="UTF-8" standalone="yes"?>
<Relationships xmlns="http://schemas.openxmlformats.org/package/2006/relationships"><Relationship Id="rId8" Type="http://schemas.openxmlformats.org/officeDocument/2006/relationships/hyperlink" Target="https://www.hudexchange.info/resource/2267/utility-allowance-guidebook/" TargetMode="External"/><Relationship Id="rId3" Type="http://schemas.openxmlformats.org/officeDocument/2006/relationships/hyperlink" Target="https://www.hudexchange.info/resource/2267/utility-allowance-guidebook/" TargetMode="External"/><Relationship Id="rId7" Type="http://schemas.openxmlformats.org/officeDocument/2006/relationships/hyperlink" Target="http://www.huduser.org/portal/datasets/fmr.html" TargetMode="External"/><Relationship Id="rId12" Type="http://schemas.openxmlformats.org/officeDocument/2006/relationships/comments" Target="../comments1.xml"/><Relationship Id="rId2" Type="http://schemas.openxmlformats.org/officeDocument/2006/relationships/hyperlink" Target="https://www.hudexchange.info/resources/documents/CoC-Rent-Reasonableness-and-FMR.pdf" TargetMode="External"/><Relationship Id="rId1" Type="http://schemas.openxmlformats.org/officeDocument/2006/relationships/hyperlink" Target="http://www.huduser.gov/portal/datasets/fmr.html" TargetMode="External"/><Relationship Id="rId6" Type="http://schemas.openxmlformats.org/officeDocument/2006/relationships/hyperlink" Target="https://www.hudexchange.info/resource/5630/notice-cpd-17-11-determining-program-participant-rent-contribution-in-the-coc-program/" TargetMode="External"/><Relationship Id="rId11" Type="http://schemas.openxmlformats.org/officeDocument/2006/relationships/vmlDrawing" Target="../drawings/vmlDrawing1.vml"/><Relationship Id="rId5" Type="http://schemas.openxmlformats.org/officeDocument/2006/relationships/hyperlink" Target="https://www.hudexchange.info/resource/5630/notice-cpd-17-11-determining-program-participant-rent-contribution-in-the-coc-program/" TargetMode="External"/><Relationship Id="rId10" Type="http://schemas.openxmlformats.org/officeDocument/2006/relationships/printerSettings" Target="../printerSettings/printerSettings26.bin"/><Relationship Id="rId4" Type="http://schemas.openxmlformats.org/officeDocument/2006/relationships/hyperlink" Target="https://www.hudexchange.info/resource/5630/notice-cpd-17-11-determining-program-participant-rent-contribution-in-the-coc-program/" TargetMode="External"/><Relationship Id="rId9" Type="http://schemas.openxmlformats.org/officeDocument/2006/relationships/hyperlink" Target="https://www.hudexchange.info/resources/documents/CoC-Rent-Reasonableness-and-FMR.pdf" TargetMode="External"/></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s://www.huduser.gov/portal/datasets/fmr.html" TargetMode="External"/></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https://www.huduser.gov/portal/datasets/fmr.html"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8" Type="http://schemas.openxmlformats.org/officeDocument/2006/relationships/hyperlink" Target="https://www.ecfr.gov/current/title-2/subtitle-A/chapter-II/part-200/subpart-D/subject-group-ECFR45ddd4419ad436d/section-200.324" TargetMode="External"/><Relationship Id="rId3" Type="http://schemas.openxmlformats.org/officeDocument/2006/relationships/hyperlink" Target="https://www.ecfr.gov/current/title-2/subtitle-A/chapter-II/part-200/subpart-D/subject-group-ECFR45ddd4419ad436d/section-200.319" TargetMode="External"/><Relationship Id="rId7" Type="http://schemas.openxmlformats.org/officeDocument/2006/relationships/hyperlink" Target="https://www.ecfr.gov/current/title-2/subtitle-A/chapter-II/part-200/subpart-D/subject-group-ECFR45ddd4419ad436d/section-200.323" TargetMode="External"/><Relationship Id="rId12" Type="http://schemas.openxmlformats.org/officeDocument/2006/relationships/printerSettings" Target="../printerSettings/printerSettings35.bin"/><Relationship Id="rId2" Type="http://schemas.openxmlformats.org/officeDocument/2006/relationships/hyperlink" Target="https://www.ecfr.gov/current/title-2/subtitle-A/chapter-II/part-200/subpart-D/subject-group-ECFR45ddd4419ad436d/section-200.317" TargetMode="External"/><Relationship Id="rId1" Type="http://schemas.openxmlformats.org/officeDocument/2006/relationships/hyperlink" Target="https://www.ecfr.gov/current/title-2/subtitle-A/chapter-II/part-200/subpart-D/subject-group-ECFR45ddd4419ad436d/section-200.318" TargetMode="External"/><Relationship Id="rId6" Type="http://schemas.openxmlformats.org/officeDocument/2006/relationships/hyperlink" Target="https://www.ecfr.gov/current/title-2/subtitle-A/chapter-II/part-200/subpart-D/subject-group-ECFR45ddd4419ad436d/section-200.322" TargetMode="External"/><Relationship Id="rId11" Type="http://schemas.openxmlformats.org/officeDocument/2006/relationships/hyperlink" Target="https://www.ecfr.gov/current/title-2/subtitle-A/chapter-II/part-200/subpart-D/subject-group-ECFR45ddd4419ad436d/section-200.327" TargetMode="External"/><Relationship Id="rId5" Type="http://schemas.openxmlformats.org/officeDocument/2006/relationships/hyperlink" Target="https://www.ecfr.gov/current/title-2/subtitle-A/chapter-II/part-200/subpart-D/subject-group-ECFR45ddd4419ad436d/section-200.321" TargetMode="External"/><Relationship Id="rId10" Type="http://schemas.openxmlformats.org/officeDocument/2006/relationships/hyperlink" Target="https://www.ecfr.gov/current/title-2/subtitle-A/chapter-II/part-200/subpart-D/subject-group-ECFR45ddd4419ad436d/section-200.326" TargetMode="External"/><Relationship Id="rId4" Type="http://schemas.openxmlformats.org/officeDocument/2006/relationships/hyperlink" Target="https://www.ecfr.gov/current/title-2/subtitle-A/chapter-II/part-200/subpart-D/subject-group-ECFR45ddd4419ad436d/section-200.320" TargetMode="External"/><Relationship Id="rId9" Type="http://schemas.openxmlformats.org/officeDocument/2006/relationships/hyperlink" Target="https://www.ecfr.gov/current/title-2/subtitle-A/chapter-II/part-200/subpart-D/subject-group-ECFR45ddd4419ad436d/section-200.325" TargetMode="External"/></Relationships>
</file>

<file path=xl/worksheets/_rels/sheet39.xml.rels><?xml version="1.0" encoding="UTF-8" standalone="yes"?>
<Relationships xmlns="http://schemas.openxmlformats.org/package/2006/relationships"><Relationship Id="rId3" Type="http://schemas.openxmlformats.org/officeDocument/2006/relationships/hyperlink" Target="https://www.ecfr.gov/current/title-2/section-200.216" TargetMode="External"/><Relationship Id="rId2" Type="http://schemas.openxmlformats.org/officeDocument/2006/relationships/hyperlink" Target="https://www.ecfr.gov/current/title-2/section-200.323" TargetMode="External"/><Relationship Id="rId1" Type="http://schemas.openxmlformats.org/officeDocument/2006/relationships/hyperlink" Target="https://www.govinfo.gov/link/uscode/41/1908" TargetMode="External"/><Relationship Id="rId5" Type="http://schemas.openxmlformats.org/officeDocument/2006/relationships/printerSettings" Target="../printerSettings/printerSettings36.bin"/><Relationship Id="rId4" Type="http://schemas.openxmlformats.org/officeDocument/2006/relationships/hyperlink" Target="https://www.ecfr.gov/current/title-2/section-200.322"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8" Type="http://schemas.openxmlformats.org/officeDocument/2006/relationships/hyperlink" Target="https://www.hudexchange.info/resource/5630/notice-cpd-17-11-determining-program-participant-rent-contribution-in-the-coc-program/" TargetMode="External"/><Relationship Id="rId3" Type="http://schemas.openxmlformats.org/officeDocument/2006/relationships/hyperlink" Target="https://www.ecfr.gov/current/title-24/section-578.55" TargetMode="External"/><Relationship Id="rId7" Type="http://schemas.openxmlformats.org/officeDocument/2006/relationships/hyperlink" Target="https://www.hudexchange.info/homelessness-assistance/coc-esg-virtual-binders/coc-rent-calculation/rent-calculation-process/step-9-determine-the-utility-allowance/" TargetMode="External"/><Relationship Id="rId2" Type="http://schemas.openxmlformats.org/officeDocument/2006/relationships/hyperlink" Target="https://www.mass.gov/doc/berkshire-duplex-triplex-2024/download" TargetMode="External"/><Relationship Id="rId1" Type="http://schemas.openxmlformats.org/officeDocument/2006/relationships/hyperlink" Target="https://www.huduser.gov/portal/datasets/fmr/fmrs/FY2024_code/2024summary.odn" TargetMode="External"/><Relationship Id="rId6" Type="http://schemas.openxmlformats.org/officeDocument/2006/relationships/hyperlink" Target="https://www.ecfr.gov/current/title-24/part-578" TargetMode="External"/><Relationship Id="rId11" Type="http://schemas.openxmlformats.org/officeDocument/2006/relationships/drawing" Target="../drawings/drawing9.xml"/><Relationship Id="rId5" Type="http://schemas.openxmlformats.org/officeDocument/2006/relationships/hyperlink" Target="https://www.hudexchange.info/resource/2033/hearth-coc-program-interim-rule/" TargetMode="External"/><Relationship Id="rId10" Type="http://schemas.openxmlformats.org/officeDocument/2006/relationships/hyperlink" Target="https://files.hudexchange.info/resources/documents/CoC-Program-Leasing-Slides.pdf" TargetMode="External"/><Relationship Id="rId4" Type="http://schemas.openxmlformats.org/officeDocument/2006/relationships/hyperlink" Target="https://www.hudexchange.info/homelessness-assistance/coc-esg-virtual-binders/coc-eligible-activities/operating-costs/" TargetMode="External"/><Relationship Id="rId9" Type="http://schemas.openxmlformats.org/officeDocument/2006/relationships/hyperlink" Target="https://www.hudexchange.info/resource/5630/notice-cpd-17-11-determining-program-participant-rent-contribution-in-the-coc-program/" TargetMode="External"/></Relationships>
</file>

<file path=xl/worksheets/_rels/sheet41.xml.rels><?xml version="1.0" encoding="UTF-8" standalone="yes"?>
<Relationships xmlns="http://schemas.openxmlformats.org/package/2006/relationships"><Relationship Id="rId3" Type="http://schemas.openxmlformats.org/officeDocument/2006/relationships/hyperlink" Target="https://www.ecfr.gov/current/title-2/section-200.339" TargetMode="External"/><Relationship Id="rId2" Type="http://schemas.openxmlformats.org/officeDocument/2006/relationships/hyperlink" Target="https://www.ecfr.gov/current/title-2/section-200.346" TargetMode="External"/><Relationship Id="rId1" Type="http://schemas.openxmlformats.org/officeDocument/2006/relationships/hyperlink" Target="https://www.ecfr.gov/current/title-2/part-200/subpart-E" TargetMode="External"/><Relationship Id="rId4" Type="http://schemas.openxmlformats.org/officeDocument/2006/relationships/printerSettings" Target="../printerSettings/printerSettings37.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8.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9.bin"/></Relationships>
</file>

<file path=xl/worksheets/_rels/sheet44.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40.bin"/><Relationship Id="rId1" Type="http://schemas.openxmlformats.org/officeDocument/2006/relationships/hyperlink" Target="mailto:mlafleur@communityaction.us" TargetMode="External"/></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govinfo.gov/app/search/%7B%22query%22%3A%222%20CFR%20200.309%22%2C%22offset%22%3A0%7D" TargetMode="External"/><Relationship Id="rId1" Type="http://schemas.openxmlformats.org/officeDocument/2006/relationships/hyperlink" Target="https://www.govinfo.gov/content/pkg/CFR-2024-title2-vol1/pdf/CFR-2024-title2-vol1-sec200-308.pdf"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ecfr.gov/current/title-24/part-57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1936C-7F8E-45C4-9915-B109918BA046}">
  <sheetPr>
    <pageSetUpPr fitToPage="1"/>
  </sheetPr>
  <dimension ref="A1:B48"/>
  <sheetViews>
    <sheetView workbookViewId="0">
      <selection activeCell="A5" sqref="A5"/>
    </sheetView>
  </sheetViews>
  <sheetFormatPr defaultRowHeight="14.4"/>
  <cols>
    <col min="1" max="1" width="96.33203125" customWidth="1"/>
  </cols>
  <sheetData>
    <row r="1" spans="1:1" ht="25.8">
      <c r="A1" s="644" t="s">
        <v>0</v>
      </c>
    </row>
    <row r="2" spans="1:1" ht="18">
      <c r="A2" s="763"/>
    </row>
    <row r="3" spans="1:1" ht="18">
      <c r="A3" s="764" t="s">
        <v>1</v>
      </c>
    </row>
    <row r="4" spans="1:1" ht="18">
      <c r="A4" s="764" t="s">
        <v>2</v>
      </c>
    </row>
    <row r="5" spans="1:1" ht="18">
      <c r="A5" s="765" t="s">
        <v>3</v>
      </c>
    </row>
    <row r="6" spans="1:1" ht="18">
      <c r="A6" s="764" t="s">
        <v>4</v>
      </c>
    </row>
    <row r="7" spans="1:1" ht="18">
      <c r="A7" s="764" t="s">
        <v>5</v>
      </c>
    </row>
    <row r="8" spans="1:1" ht="18">
      <c r="A8" s="764" t="s">
        <v>6</v>
      </c>
    </row>
    <row r="9" spans="1:1" ht="18">
      <c r="A9" s="764" t="s">
        <v>7</v>
      </c>
    </row>
    <row r="10" spans="1:1" ht="18">
      <c r="A10" s="764" t="s">
        <v>8</v>
      </c>
    </row>
    <row r="11" spans="1:1" ht="18">
      <c r="A11" s="764" t="s">
        <v>9</v>
      </c>
    </row>
    <row r="12" spans="1:1" ht="18">
      <c r="A12" s="764" t="s">
        <v>10</v>
      </c>
    </row>
    <row r="13" spans="1:1" ht="18">
      <c r="A13" s="764" t="s">
        <v>11</v>
      </c>
    </row>
    <row r="14" spans="1:1" ht="18">
      <c r="A14" s="764" t="s">
        <v>12</v>
      </c>
    </row>
    <row r="15" spans="1:1" ht="18">
      <c r="A15" s="764" t="s">
        <v>13</v>
      </c>
    </row>
    <row r="16" spans="1:1" ht="18">
      <c r="A16" s="764" t="s">
        <v>14</v>
      </c>
    </row>
    <row r="17" spans="1:2" ht="18">
      <c r="A17" s="764" t="s">
        <v>15</v>
      </c>
    </row>
    <row r="18" spans="1:2" ht="18">
      <c r="A18" s="764" t="s">
        <v>16</v>
      </c>
    </row>
    <row r="19" spans="1:2" ht="18">
      <c r="A19" s="764" t="s">
        <v>17</v>
      </c>
      <c r="B19" t="s">
        <v>18</v>
      </c>
    </row>
    <row r="20" spans="1:2" ht="18">
      <c r="A20" s="764" t="s">
        <v>19</v>
      </c>
    </row>
    <row r="21" spans="1:2" ht="18">
      <c r="A21" s="764" t="s">
        <v>20</v>
      </c>
    </row>
    <row r="22" spans="1:2" ht="18">
      <c r="A22" s="764" t="s">
        <v>21</v>
      </c>
    </row>
    <row r="23" spans="1:2" ht="18">
      <c r="A23" s="765" t="s">
        <v>22</v>
      </c>
    </row>
    <row r="24" spans="1:2" ht="18">
      <c r="A24" s="765" t="s">
        <v>23</v>
      </c>
    </row>
    <row r="25" spans="1:2" ht="18">
      <c r="A25" s="764" t="s">
        <v>24</v>
      </c>
    </row>
    <row r="26" spans="1:2" ht="18">
      <c r="A26" s="764" t="s">
        <v>25</v>
      </c>
    </row>
    <row r="27" spans="1:2" ht="18">
      <c r="A27" s="764" t="s">
        <v>26</v>
      </c>
    </row>
    <row r="28" spans="1:2" ht="18">
      <c r="A28" s="764" t="s">
        <v>27</v>
      </c>
    </row>
    <row r="29" spans="1:2" ht="18">
      <c r="A29" s="764" t="s">
        <v>28</v>
      </c>
    </row>
    <row r="30" spans="1:2" ht="18">
      <c r="A30" s="764" t="s">
        <v>29</v>
      </c>
    </row>
    <row r="31" spans="1:2" ht="18">
      <c r="A31" s="765" t="s">
        <v>30</v>
      </c>
    </row>
    <row r="32" spans="1:2" ht="18">
      <c r="A32" s="764" t="s">
        <v>31</v>
      </c>
    </row>
    <row r="33" spans="1:1" ht="18">
      <c r="A33" s="764" t="s">
        <v>32</v>
      </c>
    </row>
    <row r="34" spans="1:1" ht="18">
      <c r="A34" s="764" t="s">
        <v>33</v>
      </c>
    </row>
    <row r="35" spans="1:1" ht="18">
      <c r="A35" s="764" t="s">
        <v>34</v>
      </c>
    </row>
    <row r="36" spans="1:1" ht="18">
      <c r="A36" s="764" t="s">
        <v>35</v>
      </c>
    </row>
    <row r="37" spans="1:1" ht="18">
      <c r="A37" s="764" t="s">
        <v>36</v>
      </c>
    </row>
    <row r="38" spans="1:1" ht="18">
      <c r="A38" s="764" t="s">
        <v>37</v>
      </c>
    </row>
    <row r="39" spans="1:1" ht="18">
      <c r="A39" s="764" t="s">
        <v>38</v>
      </c>
    </row>
    <row r="40" spans="1:1" ht="18">
      <c r="A40" s="764" t="s">
        <v>39</v>
      </c>
    </row>
    <row r="41" spans="1:1" ht="18">
      <c r="A41" s="764" t="s">
        <v>40</v>
      </c>
    </row>
    <row r="42" spans="1:1" ht="18">
      <c r="A42" s="764" t="s">
        <v>41</v>
      </c>
    </row>
    <row r="43" spans="1:1" ht="18">
      <c r="A43" s="764" t="s">
        <v>42</v>
      </c>
    </row>
    <row r="44" spans="1:1" ht="18">
      <c r="A44" s="764" t="s">
        <v>43</v>
      </c>
    </row>
    <row r="45" spans="1:1" ht="18">
      <c r="A45" s="764" t="s">
        <v>44</v>
      </c>
    </row>
    <row r="46" spans="1:1" ht="18">
      <c r="A46" s="765" t="s">
        <v>45</v>
      </c>
    </row>
    <row r="47" spans="1:1" ht="18">
      <c r="A47" s="766"/>
    </row>
    <row r="48" spans="1:1">
      <c r="A48" s="638"/>
    </row>
  </sheetData>
  <sortState xmlns:xlrd2="http://schemas.microsoft.com/office/spreadsheetml/2017/richdata2" ref="A3:A45">
    <sortCondition ref="A3:A45"/>
  </sortState>
  <hyperlinks>
    <hyperlink ref="A13" location="'FISCAL GUIDE NEW'!A1" display="Fiscal Guide New Projects" xr:uid="{27D05155-D2C8-468A-9A44-3C20610AC526}"/>
    <hyperlink ref="A14" location="'FISCAL GUIDE RENEWAL'!A1" display="Fiscal Guide Renewed Projects" xr:uid="{8447D100-18EC-4B89-BDE4-B1F3592D592F}"/>
    <hyperlink ref="A21" location="' Cover Letter Example'!A1" display="HUD Cover Letter Example" xr:uid="{8860C95C-DF40-4AFE-A3B1-2A40FC8C60E8}"/>
    <hyperlink ref="A15" location="'Form W-9'!A1" display="Form W-9" xr:uid="{A1D8AE19-A457-458D-996E-4FE8F1978C79}"/>
    <hyperlink ref="A22" location="LOCCS!A1" display="HUD LOCCS Form" xr:uid="{28ABD6A9-665F-4ED3-9121-582501FB9D83}"/>
    <hyperlink ref="A20" location="'Blank Invoice'!A1" display="HUD Blank Invoice" xr:uid="{E8736571-42B4-4125-9743-3E2D6BEDD063}"/>
    <hyperlink ref="A35" location="'Rent Roll'!A1" display="Rent Roll Example" xr:uid="{F75F7AAA-FAA5-4060-8D51-79C1A33238DA}"/>
    <hyperlink ref="A28" location="Match!A1" display="Match Example" xr:uid="{4F82D65A-1E42-4487-B00D-2553268F375E}"/>
    <hyperlink ref="A29" location="'Payroll Example'!A1" display="Payroll Example" xr:uid="{AF297DCE-C348-4993-B13B-59D3EC709BC8}"/>
    <hyperlink ref="A41" location="'Supportive Services Example'!A1" display="Supportive Services Example" xr:uid="{D9A6052D-AF81-4AE1-B0F2-30766869180D}"/>
    <hyperlink ref="A27" location="'Form W-9'!A1" display="Link to 2024 W-9" xr:uid="{0CA71E91-4995-4C71-8897-A3CE1750EFBA}"/>
    <hyperlink ref="A25" location="'Lease Rent Reasonable'!A1" display="Lease Rent Reasonable Example" xr:uid="{FB896DFB-9013-4BD3-99B1-18C9BC8323F4}"/>
    <hyperlink ref="A26" location="'Leasing Worksheet'!A1" display="Leasing Worksheet" xr:uid="{780D8FBB-2F5B-46BA-BE83-42038ECC8E28}"/>
    <hyperlink ref="A36" location="'Rental Assistance Inventory WS_x0009_'!A1" display="Rental Assistance Inventory Worksheet" xr:uid="{1C369677-F282-4F4F-911A-24203DC429F1}"/>
    <hyperlink ref="A4" location="'2025 FMR (2)'!A1" display="2025 FMR" xr:uid="{587EC16A-B8B2-400E-895C-36B6B99F8FA2}"/>
    <hyperlink ref="A3" location="'2024 FMR (2)'!A1" display="2024 FMR" xr:uid="{F4292DA6-62AA-47B6-AE92-429CCE18602C}"/>
    <hyperlink ref="A42" location="'Tenant Rent Charge'!A1" display="Tenant Rent Charge Example" xr:uid="{044CCF75-4AB0-4B19-8EC1-87E6F80A30C8}"/>
    <hyperlink ref="A34" location="'Rent Reasonableness Checkli (2)'!A1" display="Rent Reasonableness Checklist" xr:uid="{99EE6EA7-0305-4525-A382-D9C019E2011C}"/>
    <hyperlink ref="A7" location="'Blank Minor Budget Amend'!A1" display="Blank Minor Budget Amendment Form" xr:uid="{36E7D652-8325-40A6-8462-4C6C5E42D059}"/>
    <hyperlink ref="A40" location="'State Procure Guide Supplies'!A1" display="State Procurement Guide Supplies" xr:uid="{9C010C02-8277-4DBB-AE70-58CC883242DC}"/>
    <hyperlink ref="A43" location="' Title 2 Federal Procurement'!A1" display="Title 2 Federal Procurement" xr:uid="{91FBF435-52CE-4917-BF7D-F9D8A9167F8C}"/>
    <hyperlink ref="A11" location="'Federal Procurement'!A1" display="Federal Procurement" xr:uid="{2835CD80-0575-4EC4-BEC9-9B870C536D6D}"/>
    <hyperlink ref="A44" location="Utilities!A1" display="Utility Expenses" xr:uid="{CCA841DF-1636-4D1C-AE07-BDD9CE532228}"/>
    <hyperlink ref="A9" location="'Close Out'!A1" display="Close Out" xr:uid="{FCE860F2-BA20-4F54-80B1-BD485EAFC74A}"/>
    <hyperlink ref="A33" location="'Renewal 2 Month Close Out'!A1" display="Renewal 2 Month Letter of Notification Close Out" xr:uid="{CC40F2F8-6C74-4C8D-8740-2D5570A52478}"/>
    <hyperlink ref="A10" location="'End 2 Month Close Out'!A1" display="Ending Project 2 Month Letter of Notification Close Out" xr:uid="{72ACC8B9-E7F5-45A3-8B85-6364A5EEF26D}"/>
    <hyperlink ref="A6" location="'APR Guide'!A1" display="APR Guide w/ Link to APR Form" xr:uid="{8B910BFB-3686-4250-924E-0A1C90423E71}"/>
    <hyperlink ref="A19" location="'Grant Guideline for Expense'!A1" display="Grant Guideline for Eligible Expenses" xr:uid="{BDAAEFE4-7B4E-447A-A131-E89C4A31F10B}"/>
    <hyperlink ref="A16" location="'FY24 Reminders Requirements'!A1" display="FY24 Reminders/Requirements" xr:uid="{A088E851-63CE-4234-B3A6-582323CF32BD}"/>
    <hyperlink ref="A30" location="'Program Components'!A1" display="Program Components" xr:uid="{A15E67C9-2AAF-41D3-9CE4-7F2DEA000B74}"/>
    <hyperlink ref="A17" location="'Grant Amendments'!A1" display="Grant Amendment Notice" xr:uid="{D0EF9058-5020-4CB3-BA9D-9097D7C8D971}"/>
    <hyperlink ref="A32" location="'100% Roster'!A1" display="Project Staff Roster 100%" xr:uid="{5631BBBD-86EB-4488-8336-C659F3EA1BA1}"/>
    <hyperlink ref="A31" location="' &lt;100% Roster'!A1" display="Project Staff Roster &lt;100%" xr:uid="{D4644ED2-37FF-40A5-AF3A-D22B6DAEADC6}"/>
    <hyperlink ref="A18" location="Extensions!A1" display="Grant Extensions" xr:uid="{36828DFA-1D58-41E0-93A1-7B9BAA79290C}"/>
    <hyperlink ref="A12" location="'Federal Procurement Guides'!A1" display="Federal Procurement Guides" xr:uid="{2EAF90DA-82A6-4115-8EE0-22F8CC298865}"/>
    <hyperlink ref="A39" location="'Renter''s Insurance'!A1" display="Renter's Insurance" xr:uid="{E0063014-C90C-4AB5-A870-00C1EE0ED273}"/>
    <hyperlink ref="A45" location="Vacancies!A1" display="Vacancies" xr:uid="{CDC3A2BB-9CD9-4C43-9E20-0ABDB75F6C44}"/>
    <hyperlink ref="A46" location="'Random Q&amp;A'!A1" display="Random Q &amp;A" xr:uid="{83D1D183-1830-49F7-9E07-5A3543ED1927}"/>
    <hyperlink ref="A8" location="'Cash Match'!A1" display="CASH Match Letter Example" xr:uid="{45A75B5D-D955-4CEC-965B-5C81D4F17D4B}"/>
    <hyperlink ref="A24" location="' In Kind Goods Match Example'!A1" display="In_Kind Match Letter Example Goods &amp;/or Equipment " xr:uid="{5225A24D-25AB-471F-A5E7-5097B794EF08}"/>
    <hyperlink ref="A23" location="'In Kind Services Example'!A1" display="In Kind Match MOU Example Services" xr:uid="{6BD96130-BB08-49B8-9140-52548BB86FC6}"/>
    <hyperlink ref="A37" location="'Rental Assist Rent Reasonable'!A1" display="Rental Assistance Rent Reasonable Example" xr:uid="{12B82901-0FA7-47DD-BF62-4C10CFBB60C9}"/>
    <hyperlink ref="A38" location="'Rental Assistance Q&amp;A'!A1" display="Rental Assistance Q&amp;A" xr:uid="{7F0902DD-AB2F-488A-8FCC-D12251E5455E}"/>
    <hyperlink ref="A5" location="'2026 FMR'!A1" display="2026 FMR" xr:uid="{71AE986F-4912-4F44-B7C9-76232876C494}"/>
  </hyperlinks>
  <pageMargins left="0.7" right="0.7" top="0.75" bottom="0.75" header="0.3" footer="0.3"/>
  <pageSetup scale="99"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D493F-3E91-4618-A30A-F9017E7D6A05}">
  <sheetPr>
    <pageSetUpPr fitToPage="1"/>
  </sheetPr>
  <dimension ref="A1:B46"/>
  <sheetViews>
    <sheetView topLeftCell="A13" workbookViewId="0">
      <selection activeCell="A46" sqref="A46"/>
    </sheetView>
  </sheetViews>
  <sheetFormatPr defaultRowHeight="14.4"/>
  <cols>
    <col min="1" max="1" width="15.88671875" customWidth="1"/>
    <col min="2" max="2" width="5" bestFit="1" customWidth="1"/>
  </cols>
  <sheetData>
    <row r="1" spans="1:2">
      <c r="A1" t="s">
        <v>323</v>
      </c>
      <c r="B1">
        <v>2024</v>
      </c>
    </row>
    <row r="2" spans="1:2">
      <c r="A2" s="643" t="s">
        <v>324</v>
      </c>
    </row>
    <row r="46" spans="1:1" ht="28.8">
      <c r="A46" s="739" t="s">
        <v>75</v>
      </c>
    </row>
  </sheetData>
  <hyperlinks>
    <hyperlink ref="A2" r:id="rId1" display="https://www.irs.gov/pub/irs-pdf/fw9.pdf" xr:uid="{E751173B-03C6-4DC4-A048-7854F6C2578D}"/>
    <hyperlink ref="A46" location="'TAB Contents'!A1" display="BACK TO TAB Contents" xr:uid="{6D866269-5F4F-4070-801A-E9DA16BFBF04}"/>
  </hyperlinks>
  <pageMargins left="0.7" right="0.7" top="0.75" bottom="0.75" header="0.3" footer="0.3"/>
  <pageSetup orientation="portrait" horizontalDpi="1200" verticalDpi="1200"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B528D-68EC-4A98-9557-E881CC79193D}">
  <sheetPr>
    <pageSetUpPr fitToPage="1"/>
  </sheetPr>
  <dimension ref="A1:AB22"/>
  <sheetViews>
    <sheetView workbookViewId="0">
      <selection activeCell="B22" sqref="B22"/>
    </sheetView>
  </sheetViews>
  <sheetFormatPr defaultRowHeight="14.4"/>
  <cols>
    <col min="1" max="1" width="4" bestFit="1" customWidth="1"/>
    <col min="2" max="2" width="20.33203125" customWidth="1"/>
    <col min="3" max="3" width="18.88671875" customWidth="1"/>
    <col min="4" max="5" width="14.6640625" customWidth="1"/>
    <col min="6" max="6" width="20.33203125" customWidth="1"/>
    <col min="7" max="7" width="22.33203125" customWidth="1"/>
    <col min="8" max="8" width="17.44140625" customWidth="1"/>
    <col min="9" max="9" width="19.5546875" customWidth="1"/>
    <col min="10" max="10" width="20.5546875" customWidth="1"/>
  </cols>
  <sheetData>
    <row r="1" spans="1:28">
      <c r="A1" s="353"/>
      <c r="B1" s="879" t="s">
        <v>325</v>
      </c>
      <c r="C1" s="879"/>
      <c r="D1" s="879"/>
      <c r="E1" s="879"/>
      <c r="F1" s="353"/>
      <c r="G1" s="353"/>
      <c r="H1" s="353"/>
      <c r="I1" s="353"/>
      <c r="J1" s="353"/>
      <c r="AB1" t="s">
        <v>326</v>
      </c>
    </row>
    <row r="2" spans="1:28">
      <c r="A2" s="353"/>
      <c r="B2" s="879" t="s">
        <v>327</v>
      </c>
      <c r="C2" s="879"/>
      <c r="D2" s="879"/>
      <c r="E2" s="879"/>
      <c r="F2" s="353"/>
      <c r="G2" s="353"/>
      <c r="H2" s="353"/>
      <c r="I2" s="353"/>
      <c r="J2" s="353"/>
      <c r="AB2" t="s">
        <v>328</v>
      </c>
    </row>
    <row r="3" spans="1:28" ht="28.8">
      <c r="A3" s="651" t="s">
        <v>329</v>
      </c>
      <c r="B3" s="651" t="s">
        <v>330</v>
      </c>
      <c r="C3" s="651" t="s">
        <v>331</v>
      </c>
      <c r="D3" s="651" t="s">
        <v>332</v>
      </c>
      <c r="E3" s="651" t="s">
        <v>333</v>
      </c>
      <c r="F3" s="651" t="s">
        <v>334</v>
      </c>
      <c r="G3" s="651" t="s">
        <v>335</v>
      </c>
      <c r="H3" s="651" t="s">
        <v>336</v>
      </c>
      <c r="I3" s="651" t="s">
        <v>337</v>
      </c>
      <c r="J3" s="651" t="s">
        <v>338</v>
      </c>
    </row>
    <row r="4" spans="1:28">
      <c r="A4" s="353">
        <v>1</v>
      </c>
      <c r="B4" s="353"/>
      <c r="C4" s="353"/>
      <c r="D4" s="353"/>
      <c r="E4" s="353"/>
      <c r="F4" s="353"/>
      <c r="G4" s="353"/>
      <c r="H4" s="353"/>
      <c r="I4" s="353"/>
      <c r="J4" s="735">
        <v>1</v>
      </c>
    </row>
    <row r="5" spans="1:28">
      <c r="A5" s="353">
        <v>2</v>
      </c>
      <c r="B5" s="353"/>
      <c r="C5" s="353"/>
      <c r="D5" s="353"/>
      <c r="E5" s="353"/>
      <c r="F5" s="353"/>
      <c r="G5" s="353"/>
      <c r="H5" s="353"/>
      <c r="I5" s="353"/>
      <c r="J5" s="735">
        <v>1</v>
      </c>
      <c r="AB5" t="s">
        <v>339</v>
      </c>
    </row>
    <row r="6" spans="1:28">
      <c r="A6" s="353">
        <v>3</v>
      </c>
      <c r="B6" s="353"/>
      <c r="C6" s="353"/>
      <c r="D6" s="353"/>
      <c r="E6" s="353"/>
      <c r="F6" s="353"/>
      <c r="G6" s="353"/>
      <c r="H6" s="353"/>
      <c r="I6" s="353"/>
      <c r="J6" s="735">
        <v>1</v>
      </c>
      <c r="AB6" t="s">
        <v>340</v>
      </c>
    </row>
    <row r="7" spans="1:28">
      <c r="A7" s="353">
        <v>4</v>
      </c>
      <c r="B7" s="353"/>
      <c r="C7" s="353"/>
      <c r="D7" s="353"/>
      <c r="E7" s="353"/>
      <c r="F7" s="353"/>
      <c r="G7" s="353"/>
      <c r="H7" s="353"/>
      <c r="I7" s="353"/>
      <c r="J7" s="735">
        <v>1</v>
      </c>
      <c r="AB7" t="s">
        <v>341</v>
      </c>
    </row>
    <row r="8" spans="1:28">
      <c r="A8" s="353">
        <v>5</v>
      </c>
      <c r="B8" s="353"/>
      <c r="C8" s="353"/>
      <c r="D8" s="353"/>
      <c r="E8" s="353"/>
      <c r="F8" s="353"/>
      <c r="G8" s="353"/>
      <c r="H8" s="353"/>
      <c r="I8" s="353"/>
      <c r="J8" s="735">
        <v>1</v>
      </c>
      <c r="AB8" t="s">
        <v>342</v>
      </c>
    </row>
    <row r="9" spans="1:28">
      <c r="A9" s="353">
        <v>6</v>
      </c>
      <c r="B9" s="353"/>
      <c r="C9" s="353"/>
      <c r="D9" s="353"/>
      <c r="E9" s="353"/>
      <c r="F9" s="353"/>
      <c r="G9" s="353"/>
      <c r="H9" s="353"/>
      <c r="I9" s="353"/>
      <c r="J9" s="735">
        <v>1</v>
      </c>
      <c r="AB9" t="s">
        <v>343</v>
      </c>
    </row>
    <row r="10" spans="1:28">
      <c r="A10" s="353">
        <v>7</v>
      </c>
      <c r="B10" s="353"/>
      <c r="C10" s="353"/>
      <c r="D10" s="353"/>
      <c r="E10" s="353"/>
      <c r="F10" s="353"/>
      <c r="G10" s="353"/>
      <c r="H10" s="353"/>
      <c r="I10" s="353"/>
      <c r="J10" s="735">
        <v>1</v>
      </c>
    </row>
    <row r="11" spans="1:28">
      <c r="A11" s="353">
        <v>8</v>
      </c>
      <c r="B11" s="353"/>
      <c r="C11" s="353"/>
      <c r="D11" s="353"/>
      <c r="E11" s="353"/>
      <c r="F11" s="353"/>
      <c r="G11" s="353"/>
      <c r="H11" s="353"/>
      <c r="I11" s="353"/>
      <c r="J11" s="735">
        <v>1</v>
      </c>
    </row>
    <row r="12" spans="1:28">
      <c r="A12" s="353">
        <v>9</v>
      </c>
      <c r="B12" s="353"/>
      <c r="C12" s="353"/>
      <c r="D12" s="353"/>
      <c r="E12" s="353"/>
      <c r="F12" s="353"/>
      <c r="G12" s="353"/>
      <c r="H12" s="353"/>
      <c r="I12" s="353"/>
      <c r="J12" s="735">
        <v>1</v>
      </c>
    </row>
    <row r="13" spans="1:28">
      <c r="A13" s="353">
        <v>10</v>
      </c>
      <c r="B13" s="353"/>
      <c r="C13" s="353"/>
      <c r="D13" s="353"/>
      <c r="E13" s="353"/>
      <c r="F13" s="353"/>
      <c r="G13" s="353"/>
      <c r="H13" s="353"/>
      <c r="I13" s="353"/>
      <c r="J13" s="735">
        <v>1</v>
      </c>
      <c r="AB13" t="s">
        <v>339</v>
      </c>
    </row>
    <row r="14" spans="1:28">
      <c r="A14" s="353">
        <v>11</v>
      </c>
      <c r="B14" s="353"/>
      <c r="C14" s="353"/>
      <c r="D14" s="353"/>
      <c r="E14" s="353"/>
      <c r="F14" s="353"/>
      <c r="G14" s="353"/>
      <c r="H14" s="353"/>
      <c r="I14" s="353"/>
      <c r="J14" s="735">
        <v>1</v>
      </c>
      <c r="AB14" t="s">
        <v>344</v>
      </c>
    </row>
    <row r="15" spans="1:28">
      <c r="A15" s="353">
        <v>12</v>
      </c>
      <c r="B15" s="353"/>
      <c r="C15" s="353"/>
      <c r="D15" s="353"/>
      <c r="E15" s="353"/>
      <c r="F15" s="353"/>
      <c r="G15" s="353"/>
      <c r="H15" s="353"/>
      <c r="I15" s="353"/>
      <c r="J15" s="735">
        <v>1</v>
      </c>
      <c r="AB15" t="s">
        <v>345</v>
      </c>
    </row>
    <row r="16" spans="1:28">
      <c r="A16" s="353">
        <v>12</v>
      </c>
      <c r="B16" s="353"/>
      <c r="C16" s="353"/>
      <c r="D16" s="353"/>
      <c r="E16" s="353"/>
      <c r="F16" s="353"/>
      <c r="G16" s="353"/>
      <c r="H16" s="353"/>
      <c r="I16" s="353"/>
      <c r="J16" s="735">
        <v>1</v>
      </c>
      <c r="AB16" t="s">
        <v>346</v>
      </c>
    </row>
    <row r="17" spans="1:28">
      <c r="A17" s="353">
        <v>14</v>
      </c>
      <c r="B17" s="353"/>
      <c r="C17" s="353"/>
      <c r="D17" s="353"/>
      <c r="E17" s="353"/>
      <c r="F17" s="353"/>
      <c r="G17" s="353"/>
      <c r="H17" s="353"/>
      <c r="I17" s="353"/>
      <c r="J17" s="735">
        <v>1</v>
      </c>
      <c r="AB17" t="s">
        <v>347</v>
      </c>
    </row>
    <row r="18" spans="1:28">
      <c r="A18" s="353">
        <v>15</v>
      </c>
      <c r="B18" s="353"/>
      <c r="C18" s="353"/>
      <c r="D18" s="353"/>
      <c r="E18" s="353"/>
      <c r="F18" s="353"/>
      <c r="G18" s="353"/>
      <c r="H18" s="353"/>
      <c r="I18" s="353"/>
      <c r="J18" s="735">
        <v>1</v>
      </c>
      <c r="AB18" t="s">
        <v>348</v>
      </c>
    </row>
    <row r="19" spans="1:28">
      <c r="A19" s="353"/>
      <c r="B19" s="353"/>
      <c r="C19" s="353"/>
      <c r="D19" s="353"/>
      <c r="E19" s="353"/>
      <c r="F19" s="353"/>
      <c r="G19" s="353"/>
      <c r="H19" s="353"/>
      <c r="I19" s="353"/>
      <c r="J19" s="353"/>
    </row>
    <row r="20" spans="1:28">
      <c r="A20" s="353"/>
      <c r="B20" s="353"/>
      <c r="C20" s="353"/>
      <c r="D20" s="353"/>
      <c r="E20" s="353"/>
      <c r="F20" s="353"/>
      <c r="G20" s="353"/>
      <c r="H20" s="353"/>
      <c r="I20" s="353"/>
      <c r="J20" s="353"/>
    </row>
    <row r="22" spans="1:28">
      <c r="A22" s="739"/>
      <c r="B22" s="739" t="s">
        <v>75</v>
      </c>
    </row>
  </sheetData>
  <protectedRanges>
    <protectedRange sqref="B4:I18" name="Range1"/>
  </protectedRanges>
  <mergeCells count="4">
    <mergeCell ref="B1:C1"/>
    <mergeCell ref="D1:E1"/>
    <mergeCell ref="B2:C2"/>
    <mergeCell ref="D2:E2"/>
  </mergeCells>
  <dataValidations count="9">
    <dataValidation allowBlank="1" showInputMessage="1" showErrorMessage="1" sqref="A19:J25" xr:uid="{DD31A720-00CC-43F7-AEAB-58C40F0802C8}"/>
    <dataValidation allowBlank="1" showInputMessage="1" showErrorMessage="1" promptTitle="Email Address" prompt="Enter the email address of each staff member that carries out eligible activities under the project" sqref="E4:E18" xr:uid="{51D2482D-B7BB-4639-9C9A-879726EBE53C}"/>
    <dataValidation allowBlank="1" showInputMessage="1" showErrorMessage="1" promptTitle="Job Title" prompt="Enter the Job Title of each staff member that carries out eligible activities under the project" sqref="D4:D18" xr:uid="{5E9B57A9-07B7-4B80-8DCD-054DDB97A9BD}"/>
    <dataValidation allowBlank="1" showInputMessage="1" showErrorMessage="1" promptTitle="Last Name" prompt="Enter the Last Name of each staff member that carries out eligible activities under the project" sqref="C4:C18" xr:uid="{36763170-2F2C-4FF3-8EA8-92028900BA42}"/>
    <dataValidation allowBlank="1" showInputMessage="1" showErrorMessage="1" promptTitle="First Name" prompt="Enter the First Name of each staff member that carries out eligible activities under the project" sqref="B4:B18" xr:uid="{2018E4A2-E553-4692-9288-1359F47D7DA5}"/>
    <dataValidation type="list" allowBlank="1" showInputMessage="1" showErrorMessage="1" promptTitle="Fiscal Related duties" prompt="If staff carries out fiscal duties select Yes." sqref="F4:F18" xr:uid="{757536F4-6243-4664-A2D4-D3276D9BBA17}">
      <formula1>$AB$1:$AB$2</formula1>
    </dataValidation>
    <dataValidation allowBlank="1" showInputMessage="1" showErrorMessage="1" promptTitle="Program Related Duties" prompt="Programmatic does not include fiscal personal.  If Program select yes" sqref="G4:G18" xr:uid="{723738D7-DC5A-4240-91C1-C6B9F7C8C0C3}"/>
    <dataValidation type="list" allowBlank="1" showInputMessage="1" showErrorMessage="1" sqref="H4:H18" xr:uid="{9BBB1240-2AF2-4963-A100-1F03C7A788C9}">
      <formula1>$AB$5:$AB$9</formula1>
    </dataValidation>
    <dataValidation type="list" allowBlank="1" showInputMessage="1" showErrorMessage="1" sqref="I4:I18" xr:uid="{51381942-9CA7-440F-85E4-71132A4F65F4}">
      <formula1>$AB$13:$AB$18</formula1>
    </dataValidation>
  </dataValidations>
  <hyperlinks>
    <hyperlink ref="B22" location="'TAB Contents'!A1" display="BACK TO TAB Contents" xr:uid="{D6263472-CA4C-4EBB-8F26-D15CC5CC5AE0}"/>
  </hyperlinks>
  <pageMargins left="0.7" right="0.7" top="0.75" bottom="0.75" header="0.3" footer="0.3"/>
  <pageSetup scale="3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043B8-20A5-4965-BC41-BCA6D9DF28FC}">
  <sheetPr>
    <pageSetUpPr fitToPage="1"/>
  </sheetPr>
  <dimension ref="A1:AB20"/>
  <sheetViews>
    <sheetView workbookViewId="0">
      <selection sqref="A1:J19"/>
    </sheetView>
  </sheetViews>
  <sheetFormatPr defaultRowHeight="14.4"/>
  <cols>
    <col min="2" max="2" width="15.44140625" customWidth="1"/>
    <col min="3" max="3" width="17.33203125" customWidth="1"/>
    <col min="4" max="4" width="15.109375" customWidth="1"/>
    <col min="5" max="5" width="14.33203125" customWidth="1"/>
    <col min="6" max="6" width="24.44140625" customWidth="1"/>
    <col min="7" max="7" width="22.6640625" customWidth="1"/>
    <col min="8" max="8" width="22.88671875" customWidth="1"/>
    <col min="9" max="9" width="31.6640625" customWidth="1"/>
    <col min="10" max="10" width="28.33203125" customWidth="1"/>
  </cols>
  <sheetData>
    <row r="1" spans="1:28">
      <c r="B1" s="880" t="s">
        <v>325</v>
      </c>
      <c r="C1" s="880"/>
      <c r="D1" s="880"/>
      <c r="E1" s="880"/>
      <c r="AB1" t="s">
        <v>326</v>
      </c>
    </row>
    <row r="2" spans="1:28">
      <c r="B2" s="880" t="s">
        <v>327</v>
      </c>
      <c r="C2" s="880"/>
      <c r="D2" s="880"/>
      <c r="E2" s="880"/>
      <c r="AB2" t="s">
        <v>328</v>
      </c>
    </row>
    <row r="3" spans="1:28">
      <c r="A3" s="651" t="s">
        <v>329</v>
      </c>
      <c r="B3" s="651" t="s">
        <v>330</v>
      </c>
      <c r="C3" s="651" t="s">
        <v>331</v>
      </c>
      <c r="D3" s="651" t="s">
        <v>332</v>
      </c>
      <c r="E3" s="651" t="s">
        <v>333</v>
      </c>
      <c r="F3" s="651" t="s">
        <v>349</v>
      </c>
      <c r="G3" s="651" t="s">
        <v>350</v>
      </c>
      <c r="H3" s="651" t="s">
        <v>336</v>
      </c>
      <c r="I3" s="651" t="s">
        <v>337</v>
      </c>
      <c r="J3" s="651" t="s">
        <v>351</v>
      </c>
    </row>
    <row r="4" spans="1:28">
      <c r="A4" s="353">
        <v>1</v>
      </c>
      <c r="B4" s="353"/>
      <c r="C4" s="353"/>
      <c r="D4" s="353"/>
      <c r="E4" s="353"/>
      <c r="F4" s="353"/>
      <c r="G4" s="353"/>
      <c r="H4" s="353"/>
      <c r="I4" s="353"/>
      <c r="J4" s="735"/>
    </row>
    <row r="5" spans="1:28">
      <c r="A5" s="353">
        <v>2</v>
      </c>
      <c r="B5" s="353"/>
      <c r="C5" s="353"/>
      <c r="D5" s="353"/>
      <c r="E5" s="353"/>
      <c r="F5" s="353"/>
      <c r="G5" s="353"/>
      <c r="H5" s="353"/>
      <c r="I5" s="353"/>
      <c r="J5" s="735"/>
      <c r="AB5" t="s">
        <v>339</v>
      </c>
    </row>
    <row r="6" spans="1:28">
      <c r="A6" s="353">
        <v>3</v>
      </c>
      <c r="B6" s="353"/>
      <c r="C6" s="353"/>
      <c r="D6" s="353"/>
      <c r="E6" s="353"/>
      <c r="F6" s="353"/>
      <c r="G6" s="353"/>
      <c r="H6" s="353"/>
      <c r="I6" s="353"/>
      <c r="J6" s="735"/>
      <c r="AB6" t="s">
        <v>340</v>
      </c>
    </row>
    <row r="7" spans="1:28">
      <c r="A7" s="353">
        <v>4</v>
      </c>
      <c r="B7" s="353"/>
      <c r="C7" s="353"/>
      <c r="D7" s="353"/>
      <c r="E7" s="353"/>
      <c r="F7" s="353"/>
      <c r="G7" s="353"/>
      <c r="H7" s="353"/>
      <c r="I7" s="353"/>
      <c r="J7" s="735"/>
      <c r="AB7" t="s">
        <v>341</v>
      </c>
    </row>
    <row r="8" spans="1:28">
      <c r="A8" s="353">
        <v>5</v>
      </c>
      <c r="B8" s="353"/>
      <c r="C8" s="353"/>
      <c r="D8" s="353"/>
      <c r="E8" s="353"/>
      <c r="F8" s="353"/>
      <c r="G8" s="353"/>
      <c r="H8" s="353"/>
      <c r="I8" s="353"/>
      <c r="J8" s="735"/>
      <c r="AB8" t="s">
        <v>342</v>
      </c>
    </row>
    <row r="9" spans="1:28">
      <c r="A9" s="353">
        <v>6</v>
      </c>
      <c r="B9" s="353"/>
      <c r="C9" s="353"/>
      <c r="D9" s="353"/>
      <c r="E9" s="353"/>
      <c r="F9" s="353"/>
      <c r="G9" s="353"/>
      <c r="H9" s="353"/>
      <c r="I9" s="353"/>
      <c r="J9" s="735"/>
      <c r="AB9" t="s">
        <v>343</v>
      </c>
    </row>
    <row r="10" spans="1:28">
      <c r="A10" s="353">
        <v>7</v>
      </c>
      <c r="B10" s="353"/>
      <c r="C10" s="353"/>
      <c r="D10" s="353"/>
      <c r="E10" s="353"/>
      <c r="F10" s="353"/>
      <c r="G10" s="353"/>
      <c r="H10" s="353"/>
      <c r="I10" s="353"/>
      <c r="J10" s="735"/>
    </row>
    <row r="11" spans="1:28">
      <c r="A11" s="353">
        <v>8</v>
      </c>
      <c r="B11" s="353"/>
      <c r="C11" s="353"/>
      <c r="D11" s="353"/>
      <c r="E11" s="353"/>
      <c r="F11" s="353"/>
      <c r="G11" s="353"/>
      <c r="H11" s="353"/>
      <c r="I11" s="353"/>
      <c r="J11" s="735"/>
    </row>
    <row r="12" spans="1:28">
      <c r="A12" s="353">
        <v>9</v>
      </c>
      <c r="B12" s="353"/>
      <c r="C12" s="353"/>
      <c r="D12" s="353"/>
      <c r="E12" s="353"/>
      <c r="F12" s="353"/>
      <c r="G12" s="353"/>
      <c r="H12" s="353"/>
      <c r="I12" s="353"/>
      <c r="J12" s="735"/>
    </row>
    <row r="13" spans="1:28">
      <c r="A13" s="353">
        <v>10</v>
      </c>
      <c r="B13" s="353"/>
      <c r="C13" s="353"/>
      <c r="D13" s="353"/>
      <c r="E13" s="353"/>
      <c r="F13" s="353"/>
      <c r="G13" s="353"/>
      <c r="H13" s="353"/>
      <c r="I13" s="353"/>
      <c r="J13" s="735"/>
      <c r="AB13" t="s">
        <v>339</v>
      </c>
    </row>
    <row r="14" spans="1:28">
      <c r="A14" s="353">
        <v>11</v>
      </c>
      <c r="B14" s="353"/>
      <c r="C14" s="353"/>
      <c r="D14" s="353"/>
      <c r="E14" s="353"/>
      <c r="F14" s="353"/>
      <c r="G14" s="353"/>
      <c r="H14" s="353"/>
      <c r="I14" s="353"/>
      <c r="J14" s="735"/>
      <c r="AB14" t="s">
        <v>344</v>
      </c>
    </row>
    <row r="15" spans="1:28">
      <c r="A15" s="353">
        <v>12</v>
      </c>
      <c r="B15" s="353"/>
      <c r="C15" s="353"/>
      <c r="D15" s="353"/>
      <c r="E15" s="353"/>
      <c r="F15" s="353"/>
      <c r="G15" s="353"/>
      <c r="H15" s="353"/>
      <c r="I15" s="353"/>
      <c r="J15" s="735"/>
      <c r="AB15" t="s">
        <v>345</v>
      </c>
    </row>
    <row r="16" spans="1:28">
      <c r="A16" s="353">
        <v>12</v>
      </c>
      <c r="B16" s="353"/>
      <c r="C16" s="353"/>
      <c r="D16" s="353"/>
      <c r="E16" s="353"/>
      <c r="F16" s="353"/>
      <c r="G16" s="353"/>
      <c r="H16" s="353"/>
      <c r="I16" s="353"/>
      <c r="J16" s="735"/>
      <c r="AB16" t="s">
        <v>346</v>
      </c>
    </row>
    <row r="17" spans="1:28">
      <c r="A17" s="353">
        <v>14</v>
      </c>
      <c r="B17" s="353"/>
      <c r="C17" s="353"/>
      <c r="D17" s="353"/>
      <c r="E17" s="353"/>
      <c r="F17" s="353"/>
      <c r="G17" s="353"/>
      <c r="H17" s="353"/>
      <c r="I17" s="353"/>
      <c r="J17" s="735"/>
      <c r="AB17" t="s">
        <v>347</v>
      </c>
    </row>
    <row r="18" spans="1:28">
      <c r="A18" s="353">
        <v>15</v>
      </c>
      <c r="B18" s="353"/>
      <c r="C18" s="353"/>
      <c r="D18" s="353"/>
      <c r="E18" s="353"/>
      <c r="F18" s="353"/>
      <c r="G18" s="353"/>
      <c r="H18" s="353"/>
      <c r="I18" s="353"/>
      <c r="J18" s="735"/>
      <c r="AB18" t="s">
        <v>348</v>
      </c>
    </row>
    <row r="20" spans="1:28" ht="28.8">
      <c r="B20" s="739" t="s">
        <v>75</v>
      </c>
    </row>
  </sheetData>
  <protectedRanges>
    <protectedRange sqref="B4:J18" name="Range1"/>
  </protectedRanges>
  <mergeCells count="4">
    <mergeCell ref="B1:C1"/>
    <mergeCell ref="D1:E1"/>
    <mergeCell ref="B2:C2"/>
    <mergeCell ref="D2:E2"/>
  </mergeCells>
  <dataValidations count="8">
    <dataValidation allowBlank="1" showInputMessage="1" showErrorMessage="1" promptTitle="Time Spent on Project" prompt="Please enter the percentage of time the staff member spends on this project. This tab of the workbook should only be for staff that do not spend 100% of their time on eligible activities under this project." sqref="J4:J18" xr:uid="{BE9EB8C3-DA4B-4D12-8434-6A12C17B1B2B}"/>
    <dataValidation allowBlank="1" showInputMessage="1" showErrorMessage="1" promptTitle="First Name" prompt="Enter the First Name of each staff member that carries out eligible activities under the project" sqref="B4:B18" xr:uid="{888AEBF3-0DC4-45EB-AEAC-4DAC5745EF75}"/>
    <dataValidation allowBlank="1" showInputMessage="1" showErrorMessage="1" promptTitle="Last Name" prompt="Enter the Last Name of each staff member that carries out eligible activities under the project" sqref="C4:C18" xr:uid="{DA9768CF-6CDE-49DB-AFEC-DC452FC4BF99}"/>
    <dataValidation allowBlank="1" showInputMessage="1" showErrorMessage="1" promptTitle="Job Title" prompt="Enter the Job Title of each staff member that carries out eligible activities under the project" sqref="D4:D18" xr:uid="{671E7DD1-DAFC-43DD-A5B6-E1DAE08AB357}"/>
    <dataValidation allowBlank="1" showInputMessage="1" showErrorMessage="1" promptTitle="Email Address" prompt="Enter the email address of each staff member that carries out eligible activities under the project" sqref="E4:E18" xr:uid="{C798DC35-3136-4662-9C15-DAA639972713}"/>
    <dataValidation type="list" allowBlank="1" showInputMessage="1" showErrorMessage="1" sqref="F4:G18" xr:uid="{A3D8AB2E-3A4F-4B31-AB06-DFF603ACE4C6}">
      <formula1>$AB$1:$AB$2</formula1>
    </dataValidation>
    <dataValidation type="list" allowBlank="1" showInputMessage="1" showErrorMessage="1" sqref="H4:H18" xr:uid="{3E86A959-CB37-46AB-9605-B635C433D05C}">
      <formula1>$AB$5:$AB$9</formula1>
    </dataValidation>
    <dataValidation type="list" allowBlank="1" showInputMessage="1" showErrorMessage="1" sqref="I4:I18" xr:uid="{570F0D09-0052-4AB6-A969-406F23457875}">
      <formula1>$AB$13:$AB$18</formula1>
    </dataValidation>
  </dataValidations>
  <hyperlinks>
    <hyperlink ref="B20" location="'TAB Contents'!A1" display="BACK TO TAB Contents" xr:uid="{3A0A414A-1989-48E9-B467-CEDC4527330B}"/>
  </hyperlinks>
  <pageMargins left="0.7" right="0.7" top="0.75" bottom="0.75" header="0.3" footer="0.3"/>
  <pageSetup scale="61"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BACE0-260B-4300-8754-BF0EC2651C98}">
  <sheetPr>
    <pageSetUpPr fitToPage="1"/>
  </sheetPr>
  <dimension ref="A1:A32"/>
  <sheetViews>
    <sheetView topLeftCell="A4" workbookViewId="0">
      <selection activeCell="A32" sqref="A32"/>
    </sheetView>
  </sheetViews>
  <sheetFormatPr defaultRowHeight="14.4"/>
  <cols>
    <col min="1" max="1" width="99.6640625" customWidth="1"/>
  </cols>
  <sheetData>
    <row r="1" spans="1:1" ht="21">
      <c r="A1" s="16" t="s">
        <v>352</v>
      </c>
    </row>
    <row r="2" spans="1:1">
      <c r="A2" s="15"/>
    </row>
    <row r="3" spans="1:1" ht="15.6">
      <c r="A3" s="17" t="s">
        <v>353</v>
      </c>
    </row>
    <row r="4" spans="1:1" ht="15.6">
      <c r="A4" s="17" t="s">
        <v>354</v>
      </c>
    </row>
    <row r="5" spans="1:1" ht="15.6">
      <c r="A5" s="17" t="s">
        <v>355</v>
      </c>
    </row>
    <row r="6" spans="1:1" ht="15.6">
      <c r="A6" s="17" t="s">
        <v>356</v>
      </c>
    </row>
    <row r="7" spans="1:1" ht="15.6">
      <c r="A7" s="17"/>
    </row>
    <row r="8" spans="1:1" ht="15.6">
      <c r="A8" s="17"/>
    </row>
    <row r="9" spans="1:1" ht="15.6">
      <c r="A9" s="17"/>
    </row>
    <row r="10" spans="1:1" ht="15.6">
      <c r="A10" s="17" t="s">
        <v>357</v>
      </c>
    </row>
    <row r="11" spans="1:1" ht="15.6">
      <c r="A11" s="17"/>
    </row>
    <row r="12" spans="1:1" ht="15.6">
      <c r="A12" s="17"/>
    </row>
    <row r="13" spans="1:1" ht="15.6">
      <c r="A13" s="17" t="s">
        <v>358</v>
      </c>
    </row>
    <row r="14" spans="1:1" ht="15.6">
      <c r="A14" s="17" t="s">
        <v>359</v>
      </c>
    </row>
    <row r="15" spans="1:1" ht="15.6">
      <c r="A15" s="17" t="s">
        <v>360</v>
      </c>
    </row>
    <row r="16" spans="1:1" ht="15.6">
      <c r="A16" s="17" t="s">
        <v>361</v>
      </c>
    </row>
    <row r="17" spans="1:1" ht="15.6">
      <c r="A17" s="17" t="s">
        <v>362</v>
      </c>
    </row>
    <row r="18" spans="1:1" ht="15.6">
      <c r="A18" s="17"/>
    </row>
    <row r="19" spans="1:1" ht="15.6">
      <c r="A19" s="17"/>
    </row>
    <row r="20" spans="1:1" ht="15.6">
      <c r="A20" s="17" t="s">
        <v>363</v>
      </c>
    </row>
    <row r="21" spans="1:1" ht="15.6">
      <c r="A21" s="17"/>
    </row>
    <row r="22" spans="1:1" ht="31.2">
      <c r="A22" s="21" t="s">
        <v>364</v>
      </c>
    </row>
    <row r="23" spans="1:1" ht="15.6">
      <c r="A23" s="17"/>
    </row>
    <row r="24" spans="1:1" ht="15.6">
      <c r="A24" s="17" t="s">
        <v>365</v>
      </c>
    </row>
    <row r="25" spans="1:1" ht="15.6">
      <c r="A25" s="18"/>
    </row>
    <row r="26" spans="1:1" ht="15.6">
      <c r="A26" s="19" t="s">
        <v>366</v>
      </c>
    </row>
    <row r="27" spans="1:1" ht="15.6">
      <c r="A27" s="17"/>
    </row>
    <row r="28" spans="1:1" ht="15.6">
      <c r="A28" s="20" t="s">
        <v>367</v>
      </c>
    </row>
    <row r="29" spans="1:1" ht="15.6">
      <c r="A29" s="20" t="s">
        <v>368</v>
      </c>
    </row>
    <row r="30" spans="1:1">
      <c r="A30" s="14"/>
    </row>
    <row r="31" spans="1:1">
      <c r="A31" s="14"/>
    </row>
    <row r="32" spans="1:1">
      <c r="A32" s="739" t="s">
        <v>75</v>
      </c>
    </row>
  </sheetData>
  <hyperlinks>
    <hyperlink ref="A32" location="'TAB Contents'!A1" display="BACK TO TAB Contents" xr:uid="{B905BDD1-1BF3-4605-BDBA-7167041689A5}"/>
  </hyperlinks>
  <pageMargins left="0.7" right="0.7" top="0.75" bottom="0.75" header="0.3" footer="0.3"/>
  <pageSetup scale="9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615D0-C15F-4F81-AEE3-CB6BBBBCD238}">
  <sheetPr>
    <pageSetUpPr fitToPage="1"/>
  </sheetPr>
  <dimension ref="A1:K44"/>
  <sheetViews>
    <sheetView workbookViewId="0">
      <selection activeCell="H13" sqref="H13"/>
    </sheetView>
  </sheetViews>
  <sheetFormatPr defaultColWidth="8.88671875" defaultRowHeight="14.4"/>
  <cols>
    <col min="1" max="1" width="3.33203125" customWidth="1"/>
    <col min="2" max="2" width="10.109375" customWidth="1"/>
    <col min="3" max="3" width="9.6640625" customWidth="1"/>
    <col min="4" max="4" width="13.33203125" customWidth="1"/>
    <col min="7" max="7" width="12.109375" customWidth="1"/>
    <col min="8" max="8" width="9.5546875" customWidth="1"/>
    <col min="9" max="9" width="17.6640625" customWidth="1"/>
  </cols>
  <sheetData>
    <row r="1" spans="1:11" ht="15.6">
      <c r="A1" s="11" t="s">
        <v>369</v>
      </c>
      <c r="E1" s="505" t="s">
        <v>370</v>
      </c>
      <c r="H1" s="506" t="s">
        <v>371</v>
      </c>
    </row>
    <row r="2" spans="1:11" ht="15.6">
      <c r="A2" s="11" t="s">
        <v>372</v>
      </c>
      <c r="E2" s="505" t="s">
        <v>373</v>
      </c>
    </row>
    <row r="3" spans="1:11" ht="15.6">
      <c r="A3" s="11" t="s">
        <v>374</v>
      </c>
      <c r="E3" s="505" t="s">
        <v>375</v>
      </c>
    </row>
    <row r="4" spans="1:11" ht="10.199999999999999" customHeight="1">
      <c r="A4" s="507"/>
    </row>
    <row r="5" spans="1:11" ht="10.199999999999999" customHeight="1">
      <c r="A5" s="508" t="s">
        <v>376</v>
      </c>
    </row>
    <row r="6" spans="1:11" ht="10.199999999999999" customHeight="1">
      <c r="A6" s="508" t="s">
        <v>377</v>
      </c>
    </row>
    <row r="7" spans="1:11" ht="10.199999999999999" customHeight="1">
      <c r="A7" s="508" t="s">
        <v>378</v>
      </c>
    </row>
    <row r="8" spans="1:11" ht="10.199999999999999" customHeight="1">
      <c r="A8" s="508" t="s">
        <v>379</v>
      </c>
    </row>
    <row r="9" spans="1:11" ht="10.95" customHeight="1">
      <c r="A9" s="508" t="s">
        <v>380</v>
      </c>
    </row>
    <row r="10" spans="1:11" ht="13.2" customHeight="1">
      <c r="A10" s="509"/>
      <c r="B10" s="1" t="s">
        <v>381</v>
      </c>
    </row>
    <row r="11" spans="1:11" s="258" customFormat="1" ht="13.2" customHeight="1">
      <c r="A11" s="510" t="s">
        <v>382</v>
      </c>
      <c r="B11" s="511" t="s">
        <v>383</v>
      </c>
      <c r="C11" s="512"/>
      <c r="D11" s="513" t="s">
        <v>384</v>
      </c>
      <c r="E11" s="514" t="s">
        <v>385</v>
      </c>
      <c r="F11" s="512"/>
      <c r="G11" s="515"/>
      <c r="H11" s="514" t="s">
        <v>386</v>
      </c>
      <c r="I11" s="512"/>
    </row>
    <row r="12" spans="1:11" s="258" customFormat="1" ht="17.399999999999999" customHeight="1">
      <c r="B12" s="516"/>
      <c r="C12" s="516"/>
      <c r="D12" s="517" t="s">
        <v>387</v>
      </c>
      <c r="E12" s="518"/>
      <c r="F12" s="516"/>
      <c r="G12" s="519"/>
      <c r="H12" s="520" t="s">
        <v>388</v>
      </c>
      <c r="I12" s="521" t="s">
        <v>389</v>
      </c>
      <c r="K12" s="632" t="s">
        <v>390</v>
      </c>
    </row>
    <row r="13" spans="1:11" s="258" customFormat="1" ht="25.2" customHeight="1">
      <c r="A13" s="510" t="s">
        <v>391</v>
      </c>
      <c r="B13" s="522" t="s">
        <v>392</v>
      </c>
      <c r="C13" s="523"/>
      <c r="D13" s="524"/>
      <c r="E13" s="881" t="s">
        <v>393</v>
      </c>
      <c r="F13" s="882"/>
      <c r="G13" s="883"/>
      <c r="H13" s="525" t="e">
        <f>'[1]BLANK Invoice (2)'!D4</f>
        <v>#REF!</v>
      </c>
      <c r="I13" s="525"/>
    </row>
    <row r="14" spans="1:11" s="258" customFormat="1" ht="15" thickBot="1">
      <c r="A14" s="526" t="s">
        <v>394</v>
      </c>
      <c r="B14" s="527" t="s">
        <v>395</v>
      </c>
      <c r="C14" s="528" t="e">
        <f>'[1]BLANK Invoice (2)'!D5</f>
        <v>#REF!</v>
      </c>
      <c r="D14" s="528"/>
      <c r="E14" s="529" t="s">
        <v>396</v>
      </c>
      <c r="F14" s="528"/>
      <c r="G14" s="530"/>
      <c r="H14" s="531" t="e">
        <f>'[1]BLANK Invoice (2)'!D6</f>
        <v>#REF!</v>
      </c>
      <c r="I14" s="532"/>
    </row>
    <row r="15" spans="1:11" ht="17.399999999999999" customHeight="1">
      <c r="A15" s="533" t="s">
        <v>397</v>
      </c>
      <c r="B15" s="506" t="s">
        <v>398</v>
      </c>
      <c r="C15" s="506" t="s">
        <v>399</v>
      </c>
      <c r="H15" s="506" t="s">
        <v>400</v>
      </c>
    </row>
    <row r="16" spans="1:11" ht="21" customHeight="1">
      <c r="B16" s="534">
        <v>1010</v>
      </c>
      <c r="C16" s="535" t="s">
        <v>196</v>
      </c>
      <c r="D16" s="379"/>
      <c r="E16" s="379"/>
      <c r="F16" s="379"/>
      <c r="G16" s="379"/>
      <c r="H16" s="380"/>
      <c r="I16" s="536"/>
    </row>
    <row r="17" spans="2:9" ht="21" customHeight="1">
      <c r="B17" s="534">
        <v>1020</v>
      </c>
      <c r="C17" s="535" t="s">
        <v>203</v>
      </c>
      <c r="D17" s="379"/>
      <c r="E17" s="379"/>
      <c r="F17" s="379"/>
      <c r="G17" s="379"/>
      <c r="H17" s="380"/>
      <c r="I17" s="537"/>
    </row>
    <row r="18" spans="2:9" ht="21" customHeight="1">
      <c r="B18" s="534">
        <v>1021</v>
      </c>
      <c r="C18" s="535" t="s">
        <v>209</v>
      </c>
      <c r="D18" s="379"/>
      <c r="E18" s="379"/>
      <c r="F18" s="379"/>
      <c r="G18" s="379"/>
      <c r="H18" s="380"/>
      <c r="I18" s="537"/>
    </row>
    <row r="19" spans="2:9" ht="21" customHeight="1">
      <c r="B19" s="534">
        <v>1022</v>
      </c>
      <c r="C19" s="535" t="s">
        <v>401</v>
      </c>
      <c r="D19" s="379"/>
      <c r="E19" s="379"/>
      <c r="F19" s="379"/>
      <c r="G19" s="379"/>
      <c r="H19" s="380"/>
      <c r="I19" s="537"/>
    </row>
    <row r="20" spans="2:9" ht="21" customHeight="1">
      <c r="B20" s="534">
        <v>1023</v>
      </c>
      <c r="C20" s="535" t="s">
        <v>402</v>
      </c>
      <c r="D20" s="379"/>
      <c r="E20" s="379"/>
      <c r="F20" s="379"/>
      <c r="G20" s="379"/>
      <c r="H20" s="380"/>
      <c r="I20" s="537"/>
    </row>
    <row r="21" spans="2:9" ht="21" customHeight="1">
      <c r="B21" s="534">
        <v>1030</v>
      </c>
      <c r="C21" s="535" t="s">
        <v>403</v>
      </c>
      <c r="D21" s="379"/>
      <c r="E21" s="379"/>
      <c r="F21" s="379"/>
      <c r="G21" s="379"/>
      <c r="H21" s="380"/>
      <c r="I21" s="537">
        <f>+'Blank Invoice'!J29</f>
        <v>0</v>
      </c>
    </row>
    <row r="22" spans="2:9" ht="21" customHeight="1">
      <c r="B22" s="534">
        <v>1040</v>
      </c>
      <c r="C22" s="535" t="s">
        <v>220</v>
      </c>
      <c r="D22" s="379"/>
      <c r="E22" s="379"/>
      <c r="F22" s="379"/>
      <c r="G22" s="379"/>
      <c r="H22" s="380"/>
      <c r="I22" s="537">
        <f>+'Blank Invoice'!J16</f>
        <v>0</v>
      </c>
    </row>
    <row r="23" spans="2:9" ht="21" customHeight="1">
      <c r="B23" s="534">
        <v>1050</v>
      </c>
      <c r="C23" s="535" t="s">
        <v>404</v>
      </c>
      <c r="D23" s="379"/>
      <c r="E23" s="379"/>
      <c r="F23" s="379"/>
      <c r="G23" s="379"/>
      <c r="H23" s="380"/>
      <c r="I23" s="537">
        <f>+'Blank Invoice'!J22</f>
        <v>0</v>
      </c>
    </row>
    <row r="24" spans="2:9" ht="21" customHeight="1">
      <c r="B24" s="534">
        <v>1060</v>
      </c>
      <c r="C24" s="535" t="s">
        <v>405</v>
      </c>
      <c r="D24" s="379"/>
      <c r="E24" s="379"/>
      <c r="F24" s="379"/>
      <c r="G24" s="379"/>
      <c r="H24" s="380"/>
      <c r="I24" s="537">
        <f>+'Blank Invoice'!J34</f>
        <v>0</v>
      </c>
    </row>
    <row r="25" spans="2:9" ht="21" customHeight="1">
      <c r="B25" s="534">
        <v>1070</v>
      </c>
      <c r="C25" s="535" t="s">
        <v>406</v>
      </c>
      <c r="D25" s="379"/>
      <c r="E25" s="379"/>
      <c r="F25" s="379"/>
      <c r="G25" s="379"/>
      <c r="H25" s="380"/>
      <c r="I25" s="537"/>
    </row>
    <row r="26" spans="2:9" ht="21" customHeight="1">
      <c r="B26" s="534">
        <v>1080</v>
      </c>
      <c r="C26" s="535" t="s">
        <v>407</v>
      </c>
      <c r="D26" s="379"/>
      <c r="E26" s="379"/>
      <c r="F26" s="379"/>
      <c r="G26" s="379"/>
      <c r="H26" s="380"/>
      <c r="I26" s="537"/>
    </row>
    <row r="27" spans="2:9" ht="21" customHeight="1">
      <c r="B27" s="534">
        <v>1090</v>
      </c>
      <c r="C27" s="535" t="s">
        <v>408</v>
      </c>
      <c r="D27" s="379"/>
      <c r="E27" s="379"/>
      <c r="F27" s="379"/>
      <c r="G27" s="379"/>
      <c r="H27" s="380"/>
      <c r="I27" s="537"/>
    </row>
    <row r="28" spans="2:9" ht="21" customHeight="1">
      <c r="B28" s="534">
        <v>1100</v>
      </c>
      <c r="C28" s="535" t="s">
        <v>409</v>
      </c>
      <c r="D28" s="379"/>
      <c r="E28" s="379"/>
      <c r="F28" s="379"/>
      <c r="G28" s="379"/>
      <c r="H28" s="380"/>
      <c r="I28" s="537">
        <f>+'Blank Invoice'!J13</f>
        <v>0</v>
      </c>
    </row>
    <row r="29" spans="2:9" ht="21" customHeight="1">
      <c r="B29" s="534">
        <v>1110</v>
      </c>
      <c r="C29" s="535" t="s">
        <v>410</v>
      </c>
      <c r="D29" s="379"/>
      <c r="E29" s="379"/>
      <c r="F29" s="379"/>
      <c r="G29" s="379"/>
      <c r="H29" s="380"/>
      <c r="I29" s="537"/>
    </row>
    <row r="30" spans="2:9" ht="21" customHeight="1">
      <c r="B30" s="534">
        <v>1111</v>
      </c>
      <c r="C30" s="535" t="s">
        <v>411</v>
      </c>
      <c r="D30" s="379"/>
      <c r="E30" s="379"/>
      <c r="F30" s="379"/>
      <c r="G30" s="379"/>
      <c r="H30" s="380"/>
      <c r="I30" s="537"/>
    </row>
    <row r="31" spans="2:9" ht="21" customHeight="1">
      <c r="B31" s="534">
        <v>1112</v>
      </c>
      <c r="C31" s="535" t="s">
        <v>412</v>
      </c>
      <c r="D31" s="379"/>
      <c r="E31" s="379"/>
      <c r="F31" s="379"/>
      <c r="G31" s="379"/>
      <c r="H31" s="380"/>
      <c r="I31" s="537"/>
    </row>
    <row r="32" spans="2:9" ht="15.6">
      <c r="B32" s="538">
        <v>1120</v>
      </c>
      <c r="C32" s="535" t="s">
        <v>413</v>
      </c>
      <c r="D32" s="379"/>
      <c r="E32" s="379"/>
      <c r="F32" s="379"/>
      <c r="G32" s="379"/>
      <c r="H32" s="380"/>
      <c r="I32" s="537">
        <f>+'Blank Invoice'!J32</f>
        <v>0</v>
      </c>
    </row>
    <row r="33" spans="1:9" ht="23.4" customHeight="1">
      <c r="A33" s="539" t="s">
        <v>414</v>
      </c>
      <c r="B33" s="379"/>
      <c r="C33" s="379"/>
      <c r="D33" s="379"/>
      <c r="E33" s="379"/>
      <c r="F33" s="379"/>
      <c r="G33" s="540" t="s">
        <v>415</v>
      </c>
      <c r="H33" s="380"/>
      <c r="I33" s="541">
        <f>SUM(I16:I32)</f>
        <v>0</v>
      </c>
    </row>
    <row r="34" spans="1:9" ht="12.6" customHeight="1">
      <c r="A34" s="507" t="s">
        <v>416</v>
      </c>
    </row>
    <row r="35" spans="1:9" ht="12.6" customHeight="1">
      <c r="A35" s="508" t="s">
        <v>417</v>
      </c>
    </row>
    <row r="36" spans="1:9">
      <c r="A36" s="506">
        <v>11</v>
      </c>
      <c r="B36" s="884" t="s">
        <v>418</v>
      </c>
      <c r="C36" s="885"/>
      <c r="D36" s="886"/>
      <c r="E36" s="887" t="s">
        <v>419</v>
      </c>
      <c r="F36" s="888"/>
      <c r="G36" s="888"/>
      <c r="H36" s="889"/>
      <c r="I36" s="542" t="s">
        <v>420</v>
      </c>
    </row>
    <row r="37" spans="1:9" ht="9.6" customHeight="1">
      <c r="A37" s="507" t="s">
        <v>421</v>
      </c>
    </row>
    <row r="38" spans="1:9" ht="9.6" customHeight="1">
      <c r="A38" s="507" t="s">
        <v>422</v>
      </c>
    </row>
    <row r="39" spans="1:9" ht="9.6" customHeight="1">
      <c r="A39" s="507" t="s">
        <v>423</v>
      </c>
    </row>
    <row r="40" spans="1:9" ht="9.6" customHeight="1">
      <c r="A40" s="507" t="s">
        <v>424</v>
      </c>
    </row>
    <row r="41" spans="1:9" ht="9.6" customHeight="1">
      <c r="A41" s="507" t="s">
        <v>425</v>
      </c>
    </row>
    <row r="42" spans="1:9" ht="9.6" customHeight="1">
      <c r="A42" s="507" t="s">
        <v>426</v>
      </c>
    </row>
    <row r="44" spans="1:9" ht="43.2">
      <c r="B44" s="739" t="s">
        <v>75</v>
      </c>
    </row>
  </sheetData>
  <mergeCells count="3">
    <mergeCell ref="E13:G13"/>
    <mergeCell ref="B36:D36"/>
    <mergeCell ref="E36:H36"/>
  </mergeCells>
  <hyperlinks>
    <hyperlink ref="B44" location="'TAB Contents'!A1" display="BACK TO TAB Contents" xr:uid="{97FC0C61-83AB-4318-9D4B-74246DACD5B5}"/>
  </hyperlinks>
  <pageMargins left="0.7" right="0.7" top="0.75" bottom="0.75" header="0.3" footer="0.3"/>
  <pageSetup scale="66"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598C3-F667-479D-BDD1-DDACBCC19802}">
  <sheetPr>
    <pageSetUpPr fitToPage="1"/>
  </sheetPr>
  <dimension ref="B1:R46"/>
  <sheetViews>
    <sheetView topLeftCell="A11" workbookViewId="0">
      <selection activeCell="H13" sqref="H13"/>
    </sheetView>
  </sheetViews>
  <sheetFormatPr defaultRowHeight="14.4"/>
  <cols>
    <col min="1" max="1" width="2.44140625" customWidth="1"/>
    <col min="2" max="2" width="1.88671875" customWidth="1"/>
    <col min="3" max="3" width="24.88671875" customWidth="1"/>
    <col min="4" max="4" width="3.5546875" customWidth="1"/>
    <col min="5" max="5" width="3" customWidth="1"/>
    <col min="6" max="6" width="20" style="308" customWidth="1"/>
    <col min="7" max="7" width="20.109375" style="308" customWidth="1"/>
    <col min="8" max="8" width="18.33203125" style="368" hidden="1" customWidth="1"/>
    <col min="9" max="9" width="14.109375" style="308" customWidth="1"/>
    <col min="10" max="10" width="17.6640625" style="629" customWidth="1"/>
    <col min="11" max="11" width="15.33203125" style="371" hidden="1" customWidth="1"/>
    <col min="12" max="12" width="13.5546875" style="371" hidden="1" customWidth="1"/>
    <col min="13" max="13" width="14.6640625" style="308" customWidth="1"/>
    <col min="14" max="14" width="14.33203125" style="308" customWidth="1"/>
    <col min="15" max="15" width="2.109375" style="308" customWidth="1"/>
    <col min="16" max="16" width="2" style="308" customWidth="1"/>
  </cols>
  <sheetData>
    <row r="1" spans="2:18">
      <c r="C1" t="s">
        <v>427</v>
      </c>
      <c r="F1"/>
      <c r="G1" s="351"/>
      <c r="H1" s="331"/>
      <c r="I1"/>
      <c r="J1" s="289"/>
      <c r="K1"/>
      <c r="L1"/>
      <c r="M1"/>
      <c r="N1"/>
      <c r="O1" s="333"/>
      <c r="P1" s="333"/>
    </row>
    <row r="2" spans="2:18" ht="16.95" customHeight="1">
      <c r="C2" s="8"/>
      <c r="D2" s="8"/>
      <c r="E2" s="8"/>
      <c r="F2" s="8"/>
      <c r="G2" s="351"/>
      <c r="H2" s="543"/>
      <c r="I2" s="8"/>
      <c r="J2" s="544"/>
      <c r="K2" s="306"/>
      <c r="L2" s="306"/>
      <c r="M2" s="8"/>
      <c r="N2" s="8"/>
      <c r="O2" s="333"/>
      <c r="P2" s="333"/>
    </row>
    <row r="3" spans="2:18">
      <c r="C3" s="1" t="s">
        <v>428</v>
      </c>
      <c r="D3" s="545"/>
      <c r="E3" s="545"/>
      <c r="F3" s="546"/>
      <c r="G3" s="351"/>
      <c r="H3" s="547"/>
      <c r="I3" s="548" t="s">
        <v>429</v>
      </c>
      <c r="J3" s="549"/>
      <c r="K3" s="548"/>
      <c r="L3" s="550"/>
      <c r="M3" s="333"/>
      <c r="N3" s="333"/>
      <c r="O3" s="333"/>
      <c r="P3" s="333"/>
      <c r="R3" s="572" t="s">
        <v>430</v>
      </c>
    </row>
    <row r="4" spans="2:18">
      <c r="C4" s="1" t="s">
        <v>431</v>
      </c>
      <c r="D4" s="545"/>
      <c r="E4" s="545"/>
      <c r="F4" s="546"/>
      <c r="G4" s="333"/>
      <c r="H4" s="547"/>
      <c r="I4" s="245" t="s">
        <v>432</v>
      </c>
      <c r="J4" s="551"/>
      <c r="K4" s="245"/>
      <c r="L4" s="245"/>
      <c r="M4" s="333"/>
      <c r="N4" s="333"/>
      <c r="O4" s="333"/>
      <c r="P4" s="333"/>
    </row>
    <row r="5" spans="2:18" ht="15.6">
      <c r="C5" s="1" t="s">
        <v>433</v>
      </c>
      <c r="D5" s="552"/>
      <c r="E5" s="545"/>
      <c r="F5" s="546"/>
      <c r="G5" s="351"/>
      <c r="H5" s="553"/>
      <c r="I5" s="554"/>
      <c r="J5" s="551"/>
      <c r="K5" s="374"/>
      <c r="L5" s="374"/>
      <c r="M5" s="333"/>
      <c r="N5" s="333"/>
      <c r="O5" s="333"/>
      <c r="P5" s="333"/>
    </row>
    <row r="6" spans="2:18" ht="14.25" customHeight="1">
      <c r="C6" s="1" t="s">
        <v>434</v>
      </c>
      <c r="D6" s="555"/>
      <c r="E6" s="556"/>
      <c r="F6" s="557"/>
      <c r="G6" s="351"/>
      <c r="H6" s="553"/>
      <c r="I6" s="351"/>
      <c r="J6" s="558"/>
      <c r="K6" s="374"/>
      <c r="L6" s="374"/>
      <c r="M6" s="333"/>
      <c r="N6" s="333"/>
      <c r="O6" s="333"/>
      <c r="P6" s="333"/>
    </row>
    <row r="7" spans="2:18" ht="15.6" customHeight="1">
      <c r="C7" s="1" t="s">
        <v>435</v>
      </c>
      <c r="D7" s="890"/>
      <c r="E7" s="890"/>
      <c r="F7" s="890"/>
      <c r="G7" s="351"/>
      <c r="H7" s="559"/>
      <c r="I7" s="560"/>
      <c r="J7" s="558"/>
      <c r="K7" s="374"/>
      <c r="L7" s="374"/>
      <c r="M7" s="333"/>
      <c r="N7" s="333"/>
      <c r="O7" s="333"/>
      <c r="P7" s="333"/>
    </row>
    <row r="8" spans="2:18">
      <c r="F8" s="561"/>
      <c r="G8" s="562" t="s">
        <v>436</v>
      </c>
      <c r="H8" s="559"/>
      <c r="I8" s="563"/>
      <c r="J8" s="564" t="s">
        <v>437</v>
      </c>
      <c r="K8" s="334"/>
      <c r="L8" s="334"/>
      <c r="M8" s="561" t="s">
        <v>438</v>
      </c>
      <c r="N8" s="561" t="s">
        <v>439</v>
      </c>
      <c r="O8" s="333"/>
      <c r="P8" s="333"/>
    </row>
    <row r="9" spans="2:18" ht="16.2">
      <c r="F9" s="565" t="s">
        <v>440</v>
      </c>
      <c r="G9" s="566" t="s">
        <v>441</v>
      </c>
      <c r="H9" s="567"/>
      <c r="I9" s="568"/>
      <c r="J9" s="569" t="s">
        <v>442</v>
      </c>
      <c r="K9" s="334"/>
      <c r="L9" s="566"/>
      <c r="M9" s="565" t="s">
        <v>443</v>
      </c>
      <c r="N9" s="565" t="s">
        <v>444</v>
      </c>
      <c r="O9" s="333"/>
      <c r="P9" s="333"/>
    </row>
    <row r="10" spans="2:18" ht="7.5" customHeight="1">
      <c r="F10" s="333"/>
      <c r="G10" s="351"/>
      <c r="H10" s="553"/>
      <c r="I10" s="570"/>
      <c r="J10" s="558"/>
      <c r="K10" s="374"/>
      <c r="L10" s="374"/>
      <c r="M10" s="333"/>
      <c r="N10" s="333"/>
      <c r="O10" s="333"/>
      <c r="P10" s="333"/>
    </row>
    <row r="11" spans="2:18" s="572" customFormat="1">
      <c r="B11" s="571" t="s">
        <v>445</v>
      </c>
      <c r="F11" s="573"/>
      <c r="G11" s="574"/>
      <c r="H11" s="575"/>
      <c r="I11" s="576"/>
      <c r="J11" s="558"/>
      <c r="K11" s="577"/>
      <c r="L11" s="577"/>
      <c r="M11" s="573"/>
      <c r="N11" s="573"/>
      <c r="O11" s="573"/>
      <c r="P11" s="573"/>
    </row>
    <row r="12" spans="2:18">
      <c r="C12" t="s">
        <v>446</v>
      </c>
      <c r="F12" s="578"/>
      <c r="G12" s="579">
        <v>0</v>
      </c>
      <c r="H12" s="580"/>
      <c r="I12" s="581"/>
      <c r="J12" s="582"/>
      <c r="K12" s="583"/>
      <c r="L12" s="583"/>
      <c r="M12" s="584">
        <f>SUM(J12+G12)</f>
        <v>0</v>
      </c>
      <c r="N12" s="584">
        <f>SUM(F12-M12)</f>
        <v>0</v>
      </c>
      <c r="O12" s="333"/>
      <c r="P12" s="333"/>
    </row>
    <row r="13" spans="2:18" s="1" customFormat="1">
      <c r="B13" s="1" t="s">
        <v>447</v>
      </c>
      <c r="F13" s="585">
        <f>F12</f>
        <v>0</v>
      </c>
      <c r="G13" s="583">
        <f>G12</f>
        <v>0</v>
      </c>
      <c r="H13" s="586" t="e">
        <f>+'[1]BLANK Invoice (2)'!D3:'[2]F3FLSHCDCInvoice'!D4</f>
        <v>#VALUE!</v>
      </c>
      <c r="I13" s="587"/>
      <c r="J13" s="588">
        <f>J12</f>
        <v>0</v>
      </c>
      <c r="K13" s="583"/>
      <c r="L13" s="583"/>
      <c r="M13" s="585">
        <f>SUM(J13+G13)</f>
        <v>0</v>
      </c>
      <c r="N13" s="585">
        <f>SUM(F13-M13)</f>
        <v>0</v>
      </c>
      <c r="O13" s="334"/>
      <c r="P13" s="334"/>
      <c r="R13" s="1" t="s">
        <v>448</v>
      </c>
    </row>
    <row r="14" spans="2:18" s="1" customFormat="1">
      <c r="B14" s="571" t="s">
        <v>449</v>
      </c>
      <c r="F14" s="585"/>
      <c r="G14" s="583"/>
      <c r="H14" s="586"/>
      <c r="I14" s="587"/>
      <c r="J14" s="588"/>
      <c r="K14" s="583"/>
      <c r="L14" s="583"/>
      <c r="M14" s="585"/>
      <c r="N14" s="585"/>
      <c r="O14" s="334"/>
      <c r="P14" s="334"/>
    </row>
    <row r="15" spans="2:18">
      <c r="C15" t="s">
        <v>450</v>
      </c>
      <c r="F15" s="589"/>
      <c r="G15" s="590">
        <v>0</v>
      </c>
      <c r="H15" s="580"/>
      <c r="I15" s="591"/>
      <c r="J15" s="592"/>
      <c r="K15" s="593"/>
      <c r="L15" s="593"/>
      <c r="M15" s="594">
        <f>SUM(G15+J15)</f>
        <v>0</v>
      </c>
      <c r="N15" s="594">
        <f>SUM(F15-M15)</f>
        <v>0</v>
      </c>
      <c r="O15" s="328"/>
      <c r="P15" s="328"/>
    </row>
    <row r="16" spans="2:18" s="1" customFormat="1">
      <c r="B16" s="1" t="s">
        <v>447</v>
      </c>
      <c r="F16" s="585">
        <f>F15</f>
        <v>0</v>
      </c>
      <c r="G16" s="583">
        <f>G15</f>
        <v>0</v>
      </c>
      <c r="H16" s="586"/>
      <c r="I16" s="587"/>
      <c r="J16" s="588">
        <f>J15</f>
        <v>0</v>
      </c>
      <c r="K16" s="583"/>
      <c r="L16" s="583"/>
      <c r="M16" s="585">
        <f>SUM(G16+J16)</f>
        <v>0</v>
      </c>
      <c r="N16" s="585">
        <f>SUM(F16-M16)</f>
        <v>0</v>
      </c>
      <c r="O16" s="334"/>
      <c r="P16" s="334"/>
    </row>
    <row r="17" spans="2:16" s="572" customFormat="1">
      <c r="B17" s="571" t="s">
        <v>451</v>
      </c>
      <c r="F17" s="573"/>
      <c r="G17" s="574"/>
      <c r="H17" s="575"/>
      <c r="I17" s="576"/>
      <c r="J17" s="558"/>
      <c r="K17" s="577"/>
      <c r="L17" s="577"/>
      <c r="M17" s="573"/>
      <c r="N17" s="573"/>
      <c r="O17" s="573"/>
      <c r="P17" s="573"/>
    </row>
    <row r="18" spans="2:16">
      <c r="C18" t="s">
        <v>346</v>
      </c>
      <c r="F18" s="579"/>
      <c r="G18" s="579">
        <v>0</v>
      </c>
      <c r="H18" s="595"/>
      <c r="I18" s="596"/>
      <c r="J18" s="582"/>
      <c r="K18" s="597"/>
      <c r="L18" s="597"/>
      <c r="M18" s="598">
        <f>SUM(J18+G18)</f>
        <v>0</v>
      </c>
      <c r="N18" s="598">
        <f>SUM(F18-M18)</f>
        <v>0</v>
      </c>
      <c r="O18" s="333"/>
      <c r="P18" s="333"/>
    </row>
    <row r="19" spans="2:16">
      <c r="C19" t="s">
        <v>406</v>
      </c>
      <c r="F19" s="579"/>
      <c r="G19" s="579">
        <v>0</v>
      </c>
      <c r="H19" s="595"/>
      <c r="I19" s="596"/>
      <c r="J19" s="582"/>
      <c r="K19" s="597"/>
      <c r="L19" s="597"/>
      <c r="M19" s="598">
        <f>SUM(J19+G19)</f>
        <v>0</v>
      </c>
      <c r="N19" s="598">
        <f>SUM(F19-M19)</f>
        <v>0</v>
      </c>
      <c r="O19" s="333"/>
      <c r="P19" s="333"/>
    </row>
    <row r="20" spans="2:16">
      <c r="C20" t="s">
        <v>452</v>
      </c>
      <c r="F20" s="579"/>
      <c r="G20" s="579">
        <v>0</v>
      </c>
      <c r="H20" s="580"/>
      <c r="I20" s="591"/>
      <c r="J20" s="599"/>
      <c r="K20" s="597"/>
      <c r="L20" s="597"/>
      <c r="M20" s="598">
        <f>SUM(J20+G20)</f>
        <v>0</v>
      </c>
      <c r="N20" s="598">
        <f>SUM(F20-M20)</f>
        <v>0</v>
      </c>
      <c r="O20" s="333"/>
      <c r="P20" s="333"/>
    </row>
    <row r="21" spans="2:16">
      <c r="C21" t="s">
        <v>453</v>
      </c>
      <c r="F21" s="579"/>
      <c r="G21" s="579">
        <v>0</v>
      </c>
      <c r="H21" s="580"/>
      <c r="I21" s="591"/>
      <c r="J21" s="599"/>
      <c r="K21" s="597"/>
      <c r="L21" s="597"/>
      <c r="M21" s="598">
        <f>SUM(J21+G21)</f>
        <v>0</v>
      </c>
      <c r="N21" s="598">
        <f>SUM(F21-M21)</f>
        <v>0</v>
      </c>
      <c r="O21" s="333"/>
      <c r="P21" s="333"/>
    </row>
    <row r="22" spans="2:16" s="1" customFormat="1">
      <c r="B22" s="1" t="s">
        <v>447</v>
      </c>
      <c r="F22" s="334">
        <f>SUM(F18:F21)</f>
        <v>0</v>
      </c>
      <c r="G22" s="374">
        <f>SUM(G18:G21)</f>
        <v>0</v>
      </c>
      <c r="H22" s="339"/>
      <c r="I22" s="600"/>
      <c r="J22" s="374">
        <f>SUM(J18:J21)</f>
        <v>0</v>
      </c>
      <c r="K22" s="374"/>
      <c r="L22" s="374"/>
      <c r="M22" s="334">
        <f>+J22+G22</f>
        <v>0</v>
      </c>
      <c r="N22" s="334">
        <f>+F22-M22</f>
        <v>0</v>
      </c>
      <c r="O22" s="334"/>
      <c r="P22" s="334"/>
    </row>
    <row r="23" spans="2:16" s="572" customFormat="1">
      <c r="B23" s="571" t="s">
        <v>454</v>
      </c>
      <c r="F23" s="573"/>
      <c r="G23" s="574"/>
      <c r="H23" s="575"/>
      <c r="I23" s="576"/>
      <c r="J23" s="558"/>
      <c r="K23" s="577"/>
      <c r="L23" s="577"/>
      <c r="M23" s="573"/>
      <c r="N23" s="573"/>
      <c r="O23" s="573"/>
      <c r="P23" s="573"/>
    </row>
    <row r="24" spans="2:16">
      <c r="B24" s="1"/>
      <c r="C24" t="s">
        <v>455</v>
      </c>
      <c r="F24" s="579"/>
      <c r="G24" s="579">
        <v>0</v>
      </c>
      <c r="H24" s="595"/>
      <c r="I24" s="596"/>
      <c r="J24" s="579"/>
      <c r="K24" s="597"/>
      <c r="L24" s="597"/>
      <c r="M24" s="598">
        <f t="shared" ref="M24:M29" si="0">SUM(J24+G24)</f>
        <v>0</v>
      </c>
      <c r="N24" s="598">
        <f t="shared" ref="N24:N29" si="1">SUM(F24-M24)</f>
        <v>0</v>
      </c>
      <c r="O24" s="333"/>
      <c r="P24" s="333"/>
    </row>
    <row r="25" spans="2:16">
      <c r="C25" t="s">
        <v>456</v>
      </c>
      <c r="F25" s="579"/>
      <c r="G25" s="579">
        <v>0</v>
      </c>
      <c r="H25" s="595"/>
      <c r="I25" s="596"/>
      <c r="J25" s="579"/>
      <c r="K25" s="597"/>
      <c r="L25" s="597"/>
      <c r="M25" s="598">
        <f t="shared" si="0"/>
        <v>0</v>
      </c>
      <c r="N25" s="598">
        <f t="shared" si="1"/>
        <v>0</v>
      </c>
      <c r="O25" s="333"/>
      <c r="P25" s="333"/>
    </row>
    <row r="26" spans="2:16">
      <c r="C26" t="s">
        <v>457</v>
      </c>
      <c r="F26" s="579"/>
      <c r="G26" s="579">
        <v>0</v>
      </c>
      <c r="H26" s="595"/>
      <c r="I26" s="596"/>
      <c r="J26" s="579"/>
      <c r="K26" s="597"/>
      <c r="L26" s="597"/>
      <c r="M26" s="598">
        <f t="shared" si="0"/>
        <v>0</v>
      </c>
      <c r="N26" s="598">
        <f t="shared" si="1"/>
        <v>0</v>
      </c>
      <c r="O26" s="333"/>
      <c r="P26" s="333"/>
    </row>
    <row r="27" spans="2:16">
      <c r="C27" t="s">
        <v>458</v>
      </c>
      <c r="F27" s="579"/>
      <c r="G27" s="579">
        <v>0</v>
      </c>
      <c r="H27" s="595"/>
      <c r="I27" s="596"/>
      <c r="J27" s="579"/>
      <c r="K27" s="597"/>
      <c r="L27" s="597"/>
      <c r="M27" s="598">
        <f t="shared" si="0"/>
        <v>0</v>
      </c>
      <c r="N27" s="598">
        <f t="shared" si="1"/>
        <v>0</v>
      </c>
      <c r="O27" s="333"/>
      <c r="P27" s="333"/>
    </row>
    <row r="28" spans="2:16">
      <c r="C28" t="s">
        <v>459</v>
      </c>
      <c r="F28" s="579"/>
      <c r="G28" s="579">
        <v>0</v>
      </c>
      <c r="H28" s="595"/>
      <c r="I28" s="596"/>
      <c r="J28" s="579"/>
      <c r="K28" s="597"/>
      <c r="L28" s="597"/>
      <c r="M28" s="598">
        <f t="shared" si="0"/>
        <v>0</v>
      </c>
      <c r="N28" s="598">
        <f t="shared" si="1"/>
        <v>0</v>
      </c>
      <c r="O28" s="333"/>
      <c r="P28" s="333"/>
    </row>
    <row r="29" spans="2:16" s="1" customFormat="1">
      <c r="B29" s="1" t="s">
        <v>447</v>
      </c>
      <c r="F29" s="585">
        <f>SUM(F24:F28)</f>
        <v>0</v>
      </c>
      <c r="G29" s="583">
        <f>SUM(G24:G28)</f>
        <v>0</v>
      </c>
      <c r="H29" s="586"/>
      <c r="I29" s="587"/>
      <c r="J29" s="583">
        <f>SUM(J24:J28)</f>
        <v>0</v>
      </c>
      <c r="K29" s="583"/>
      <c r="L29" s="583"/>
      <c r="M29" s="585">
        <f t="shared" si="0"/>
        <v>0</v>
      </c>
      <c r="N29" s="585">
        <f t="shared" si="1"/>
        <v>0</v>
      </c>
      <c r="O29" s="334"/>
      <c r="P29" s="334"/>
    </row>
    <row r="30" spans="2:16" s="572" customFormat="1">
      <c r="B30" s="571" t="s">
        <v>460</v>
      </c>
      <c r="F30" s="573"/>
      <c r="G30" s="574"/>
      <c r="H30" s="575"/>
      <c r="I30" s="576"/>
      <c r="J30" s="558"/>
      <c r="K30" s="577"/>
      <c r="L30" s="577"/>
      <c r="M30" s="573"/>
      <c r="N30" s="573"/>
      <c r="O30" s="573"/>
      <c r="P30" s="573"/>
    </row>
    <row r="31" spans="2:16">
      <c r="C31" t="s">
        <v>461</v>
      </c>
      <c r="F31" s="579"/>
      <c r="G31" s="579">
        <v>0</v>
      </c>
      <c r="H31" s="580"/>
      <c r="I31" s="591"/>
      <c r="J31" s="582"/>
      <c r="K31" s="601"/>
      <c r="L31" s="601"/>
      <c r="M31" s="598">
        <f>SUM(J31+G31)</f>
        <v>0</v>
      </c>
      <c r="N31" s="598">
        <f>SUM(F31-M31)</f>
        <v>0</v>
      </c>
      <c r="O31" s="333"/>
      <c r="P31" s="333"/>
    </row>
    <row r="32" spans="2:16" s="1" customFormat="1">
      <c r="B32" s="1" t="s">
        <v>447</v>
      </c>
      <c r="F32" s="585">
        <f>F31</f>
        <v>0</v>
      </c>
      <c r="G32" s="583">
        <f>G31</f>
        <v>0</v>
      </c>
      <c r="H32" s="586"/>
      <c r="I32" s="587"/>
      <c r="J32" s="588">
        <f>J31</f>
        <v>0</v>
      </c>
      <c r="K32" s="583"/>
      <c r="L32" s="583"/>
      <c r="M32" s="585">
        <f>SUM(J32+G32)</f>
        <v>0</v>
      </c>
      <c r="N32" s="585">
        <f>SUM(F32-M32)</f>
        <v>0</v>
      </c>
      <c r="O32" s="334"/>
      <c r="P32" s="334"/>
    </row>
    <row r="33" spans="2:16">
      <c r="F33" s="333"/>
      <c r="G33" s="351"/>
      <c r="H33" s="553"/>
      <c r="I33" s="570"/>
      <c r="J33" s="558"/>
      <c r="K33" s="374"/>
      <c r="L33" s="374"/>
      <c r="M33" s="333"/>
      <c r="N33" s="333"/>
      <c r="O33" s="333"/>
      <c r="P33" s="333"/>
    </row>
    <row r="34" spans="2:16" s="1" customFormat="1">
      <c r="B34" s="571" t="s">
        <v>462</v>
      </c>
      <c r="F34" s="602"/>
      <c r="G34" s="602">
        <v>0</v>
      </c>
      <c r="H34" s="603"/>
      <c r="I34" s="600"/>
      <c r="J34" s="604"/>
      <c r="L34" s="605"/>
      <c r="M34" s="605">
        <f>SUM(J34+G34)</f>
        <v>0</v>
      </c>
      <c r="N34" s="605">
        <f>+F34-M34</f>
        <v>0</v>
      </c>
      <c r="O34" s="334"/>
      <c r="P34" s="334"/>
    </row>
    <row r="35" spans="2:16">
      <c r="C35" s="606"/>
      <c r="D35" s="606"/>
      <c r="E35" s="606"/>
      <c r="F35" s="607"/>
      <c r="G35" s="608"/>
      <c r="H35" s="609"/>
      <c r="I35" s="610"/>
      <c r="J35" s="611"/>
      <c r="K35" s="334"/>
      <c r="L35" s="334"/>
      <c r="M35" s="333"/>
      <c r="N35" s="333"/>
      <c r="O35" s="333"/>
      <c r="P35" s="333"/>
    </row>
    <row r="36" spans="2:16" s="1" customFormat="1">
      <c r="B36" s="1" t="s">
        <v>463</v>
      </c>
      <c r="F36" s="344">
        <f>SUM(F34+F32+F29+F22+F16+F13)</f>
        <v>0</v>
      </c>
      <c r="G36" s="339">
        <f>SUM(G34+G32+G29+G22+G13)</f>
        <v>0</v>
      </c>
      <c r="H36" s="339"/>
      <c r="I36" s="600"/>
      <c r="J36" s="630">
        <f>SUM(J34+J32+J29+J22+J13+J16)</f>
        <v>0</v>
      </c>
      <c r="L36" s="612"/>
      <c r="M36" s="334">
        <f>SUM(J36+G36)</f>
        <v>0</v>
      </c>
      <c r="N36" s="334">
        <f>+F36-M36</f>
        <v>0</v>
      </c>
      <c r="O36" s="334"/>
      <c r="P36" s="334"/>
    </row>
    <row r="37" spans="2:16">
      <c r="F37" s="333"/>
      <c r="G37" s="351"/>
      <c r="H37" s="553"/>
      <c r="I37" s="570"/>
      <c r="J37" s="558"/>
      <c r="K37" s="374"/>
      <c r="L37" s="374"/>
      <c r="M37" s="333"/>
      <c r="N37" s="333"/>
      <c r="O37" s="333"/>
      <c r="P37" s="333"/>
    </row>
    <row r="38" spans="2:16" s="613" customFormat="1">
      <c r="B38" s="613" t="s">
        <v>464</v>
      </c>
      <c r="F38" s="631"/>
      <c r="G38" s="614"/>
      <c r="H38" s="615"/>
      <c r="I38" s="616"/>
      <c r="J38" s="617"/>
      <c r="K38" s="614"/>
      <c r="L38" s="614"/>
      <c r="M38" s="614"/>
      <c r="N38" s="614"/>
      <c r="O38" s="618"/>
      <c r="P38" s="618"/>
    </row>
    <row r="39" spans="2:16" s="1" customFormat="1">
      <c r="B39" s="571"/>
      <c r="C39" s="571"/>
      <c r="D39" s="571"/>
      <c r="F39" s="619"/>
      <c r="G39" s="619"/>
      <c r="H39" s="620"/>
      <c r="I39" s="621"/>
      <c r="J39" s="622"/>
      <c r="K39" s="619"/>
      <c r="L39" s="619"/>
      <c r="M39" s="619"/>
      <c r="N39" s="619"/>
      <c r="O39" s="334"/>
      <c r="P39" s="334"/>
    </row>
    <row r="40" spans="2:16" s="613" customFormat="1">
      <c r="F40" s="614"/>
      <c r="G40" s="614"/>
      <c r="H40" s="615"/>
      <c r="I40" s="616"/>
      <c r="J40" s="617"/>
      <c r="K40" s="614"/>
      <c r="L40" s="614"/>
      <c r="M40" s="614"/>
      <c r="N40" s="614"/>
      <c r="O40" s="618"/>
      <c r="P40" s="618"/>
    </row>
    <row r="41" spans="2:16">
      <c r="F41" s="333"/>
      <c r="G41" s="351"/>
      <c r="H41" s="553"/>
      <c r="I41" s="570"/>
      <c r="J41" s="623"/>
      <c r="K41" s="351"/>
      <c r="L41" s="351"/>
      <c r="M41" s="333"/>
      <c r="N41" s="333"/>
      <c r="O41" s="333"/>
      <c r="P41" s="333"/>
    </row>
    <row r="42" spans="2:16" s="1" customFormat="1" ht="16.2">
      <c r="B42" s="1" t="s">
        <v>465</v>
      </c>
      <c r="F42" s="624">
        <f>SUM(F40+F38+F36)</f>
        <v>0</v>
      </c>
      <c r="G42" s="625"/>
      <c r="H42" s="626"/>
      <c r="I42" s="627"/>
      <c r="J42" s="628"/>
      <c r="K42" s="625"/>
      <c r="L42" s="625"/>
      <c r="M42" s="624"/>
      <c r="N42" s="624"/>
      <c r="O42" s="334"/>
      <c r="P42" s="334"/>
    </row>
    <row r="46" spans="2:16">
      <c r="C46" s="739" t="s">
        <v>75</v>
      </c>
    </row>
  </sheetData>
  <mergeCells count="1">
    <mergeCell ref="D7:F7"/>
  </mergeCells>
  <hyperlinks>
    <hyperlink ref="C46" location="'TAB Contents'!A1" display="BACK TO TAB Contents" xr:uid="{27756817-085B-407B-8E19-2C3C6AC2D3AA}"/>
  </hyperlinks>
  <pageMargins left="0.7" right="0.7" top="0.75" bottom="0.75" header="0.3" footer="0.3"/>
  <pageSetup scale="52"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0DEAD-1371-4FAA-9B96-66266D596B5E}">
  <sheetPr>
    <pageSetUpPr fitToPage="1"/>
  </sheetPr>
  <dimension ref="A1:V34"/>
  <sheetViews>
    <sheetView topLeftCell="B1" workbookViewId="0">
      <selection activeCell="R16" sqref="R16"/>
    </sheetView>
  </sheetViews>
  <sheetFormatPr defaultRowHeight="14.4"/>
  <cols>
    <col min="1" max="1" width="59.6640625" bestFit="1" customWidth="1"/>
    <col min="2" max="2" width="8.33203125" bestFit="1" customWidth="1"/>
    <col min="7" max="7" width="16.33203125" customWidth="1"/>
    <col min="8" max="8" width="8.44140625" bestFit="1" customWidth="1"/>
    <col min="18" max="18" width="9.5546875" customWidth="1"/>
    <col min="19" max="19" width="12.6640625" customWidth="1"/>
    <col min="20" max="20" width="18.88671875" customWidth="1"/>
  </cols>
  <sheetData>
    <row r="1" spans="1:22" ht="17.399999999999999">
      <c r="A1" s="22" t="s">
        <v>466</v>
      </c>
      <c r="B1" s="23"/>
      <c r="C1" s="24"/>
      <c r="D1" s="24"/>
      <c r="E1" s="24"/>
      <c r="F1" s="25"/>
      <c r="G1" s="24"/>
      <c r="H1" s="24"/>
      <c r="I1" s="24"/>
      <c r="J1" s="24"/>
      <c r="K1" s="24"/>
      <c r="L1" s="24"/>
      <c r="M1" s="24"/>
    </row>
    <row r="2" spans="1:22">
      <c r="A2" s="26"/>
    </row>
    <row r="3" spans="1:22">
      <c r="A3" s="27" t="s">
        <v>467</v>
      </c>
    </row>
    <row r="4" spans="1:22">
      <c r="A4" s="27" t="s">
        <v>468</v>
      </c>
      <c r="B4" s="28"/>
    </row>
    <row r="5" spans="1:22">
      <c r="A5" s="27" t="s">
        <v>469</v>
      </c>
      <c r="M5" s="29"/>
    </row>
    <row r="6" spans="1:22">
      <c r="A6" s="27"/>
      <c r="M6" s="29"/>
    </row>
    <row r="7" spans="1:22">
      <c r="A7" s="27" t="s">
        <v>470</v>
      </c>
      <c r="M7" s="29"/>
    </row>
    <row r="8" spans="1:22">
      <c r="A8" s="26"/>
      <c r="H8" s="30"/>
      <c r="I8" s="8"/>
      <c r="J8" s="8"/>
      <c r="K8" s="8"/>
      <c r="L8" s="8"/>
      <c r="M8" s="29"/>
    </row>
    <row r="9" spans="1:22" ht="15" thickBot="1">
      <c r="A9" s="26"/>
      <c r="H9" s="31"/>
      <c r="I9" s="30"/>
      <c r="J9" s="30"/>
      <c r="K9" s="30"/>
      <c r="L9" s="30"/>
      <c r="M9" s="32"/>
      <c r="N9" s="29"/>
      <c r="O9" s="29"/>
    </row>
    <row r="10" spans="1:22" ht="14.4" customHeight="1" thickTop="1" thickBot="1">
      <c r="A10" s="891" t="s">
        <v>471</v>
      </c>
      <c r="B10" s="892"/>
      <c r="C10" s="891" t="s">
        <v>472</v>
      </c>
      <c r="D10" s="893"/>
      <c r="E10" s="892"/>
      <c r="F10" s="894" t="s">
        <v>473</v>
      </c>
      <c r="G10" s="895"/>
      <c r="H10" s="891" t="s">
        <v>474</v>
      </c>
      <c r="I10" s="893"/>
      <c r="J10" s="893"/>
      <c r="K10" s="893"/>
      <c r="L10" s="893"/>
      <c r="M10" s="892"/>
      <c r="N10" s="899" t="s">
        <v>475</v>
      </c>
      <c r="O10" s="900"/>
      <c r="P10" s="896" t="s">
        <v>476</v>
      </c>
      <c r="Q10" s="897"/>
      <c r="R10" s="897"/>
      <c r="S10" s="897"/>
      <c r="T10" s="897"/>
      <c r="U10" s="898"/>
    </row>
    <row r="11" spans="1:22" ht="94.2">
      <c r="A11" s="33" t="s">
        <v>471</v>
      </c>
      <c r="B11" s="34" t="s">
        <v>477</v>
      </c>
      <c r="C11" s="35" t="s">
        <v>478</v>
      </c>
      <c r="D11" s="36" t="s">
        <v>479</v>
      </c>
      <c r="E11" s="34" t="s">
        <v>480</v>
      </c>
      <c r="F11" s="37" t="s">
        <v>481</v>
      </c>
      <c r="G11" s="38" t="s">
        <v>482</v>
      </c>
      <c r="H11" s="39" t="s">
        <v>483</v>
      </c>
      <c r="I11" s="40" t="s">
        <v>484</v>
      </c>
      <c r="J11" s="36" t="s">
        <v>485</v>
      </c>
      <c r="K11" s="40" t="s">
        <v>486</v>
      </c>
      <c r="L11" s="42" t="s">
        <v>487</v>
      </c>
      <c r="M11" s="779" t="s">
        <v>488</v>
      </c>
      <c r="N11" s="773" t="s">
        <v>489</v>
      </c>
      <c r="O11" s="774" t="s">
        <v>490</v>
      </c>
      <c r="P11" s="778" t="s">
        <v>491</v>
      </c>
      <c r="Q11" s="776" t="s">
        <v>492</v>
      </c>
      <c r="R11" s="775" t="s">
        <v>493</v>
      </c>
      <c r="S11" s="776" t="s">
        <v>494</v>
      </c>
      <c r="T11" s="776" t="s">
        <v>495</v>
      </c>
      <c r="U11" s="796" t="s">
        <v>496</v>
      </c>
      <c r="V11" s="41"/>
    </row>
    <row r="12" spans="1:22">
      <c r="A12" s="33"/>
      <c r="B12" s="34"/>
      <c r="C12" s="35"/>
      <c r="D12" s="36"/>
      <c r="E12" s="34"/>
      <c r="F12" s="37"/>
      <c r="G12" s="38"/>
      <c r="H12" s="57">
        <v>0</v>
      </c>
      <c r="I12" s="52">
        <v>0.3</v>
      </c>
      <c r="J12" s="53">
        <f>SUM(H12*0.3)</f>
        <v>0</v>
      </c>
      <c r="K12" s="54">
        <v>0</v>
      </c>
      <c r="L12" s="54">
        <v>0</v>
      </c>
      <c r="M12" s="50">
        <f>SUM(J12:L12)</f>
        <v>0</v>
      </c>
      <c r="N12" s="43"/>
      <c r="O12" s="56">
        <v>0</v>
      </c>
      <c r="P12" s="51">
        <v>0</v>
      </c>
      <c r="Q12" s="47"/>
      <c r="R12" s="53">
        <f t="shared" ref="R12" si="0">SUM(M12-P12)</f>
        <v>0</v>
      </c>
      <c r="S12" s="53">
        <v>0</v>
      </c>
      <c r="T12" s="53">
        <v>0</v>
      </c>
      <c r="U12" s="777">
        <f>SUM(S12-T12)</f>
        <v>0</v>
      </c>
      <c r="V12" s="41"/>
    </row>
    <row r="13" spans="1:22">
      <c r="A13" s="44"/>
      <c r="B13" s="45"/>
      <c r="C13" s="46"/>
      <c r="D13" s="47"/>
      <c r="E13" s="48"/>
      <c r="F13" s="49"/>
      <c r="G13" s="50"/>
      <c r="H13" s="57">
        <v>0</v>
      </c>
      <c r="I13" s="52">
        <v>0.3</v>
      </c>
      <c r="J13" s="53">
        <f>SUM(H13*0.3)</f>
        <v>0</v>
      </c>
      <c r="K13" s="54">
        <v>0</v>
      </c>
      <c r="L13" s="54">
        <v>0</v>
      </c>
      <c r="M13" s="50">
        <f t="shared" ref="M13:M20" si="1">SUM(J13:L13)</f>
        <v>0</v>
      </c>
      <c r="N13" s="55"/>
      <c r="O13" s="56">
        <v>0</v>
      </c>
      <c r="P13" s="51">
        <v>0</v>
      </c>
      <c r="Q13" s="47"/>
      <c r="R13" s="53">
        <f t="shared" ref="R13:R20" si="2">SUM(M13-P13)</f>
        <v>0</v>
      </c>
      <c r="S13" s="53">
        <v>0</v>
      </c>
      <c r="T13" s="53">
        <v>0</v>
      </c>
      <c r="U13" s="777">
        <f t="shared" ref="U13:U20" si="3">SUM(S13-T13)</f>
        <v>0</v>
      </c>
    </row>
    <row r="14" spans="1:22">
      <c r="A14" s="44"/>
      <c r="B14" s="45"/>
      <c r="C14" s="46"/>
      <c r="D14" s="47"/>
      <c r="E14" s="48"/>
      <c r="F14" s="49"/>
      <c r="G14" s="50"/>
      <c r="H14" s="57">
        <v>0</v>
      </c>
      <c r="I14" s="52">
        <v>0.3</v>
      </c>
      <c r="J14" s="53">
        <f>SUM(H14*0.3)</f>
        <v>0</v>
      </c>
      <c r="K14" s="54">
        <v>0</v>
      </c>
      <c r="L14" s="54">
        <v>0</v>
      </c>
      <c r="M14" s="50">
        <f t="shared" si="1"/>
        <v>0</v>
      </c>
      <c r="N14" s="55"/>
      <c r="O14" s="56">
        <v>0</v>
      </c>
      <c r="P14" s="51">
        <v>0</v>
      </c>
      <c r="Q14" s="47"/>
      <c r="R14" s="53">
        <f t="shared" si="2"/>
        <v>0</v>
      </c>
      <c r="S14" s="53">
        <v>0</v>
      </c>
      <c r="T14" s="53">
        <v>0</v>
      </c>
      <c r="U14" s="777">
        <f t="shared" si="3"/>
        <v>0</v>
      </c>
    </row>
    <row r="15" spans="1:22">
      <c r="A15" s="44"/>
      <c r="B15" s="45"/>
      <c r="C15" s="46"/>
      <c r="D15" s="47"/>
      <c r="E15" s="48"/>
      <c r="F15" s="49"/>
      <c r="G15" s="50"/>
      <c r="H15" s="57">
        <v>0</v>
      </c>
      <c r="I15" s="52">
        <v>0.3</v>
      </c>
      <c r="J15" s="53">
        <f>SUM(H15*0.3)</f>
        <v>0</v>
      </c>
      <c r="K15" s="54">
        <v>0</v>
      </c>
      <c r="L15" s="54">
        <v>0</v>
      </c>
      <c r="M15" s="50">
        <f t="shared" si="1"/>
        <v>0</v>
      </c>
      <c r="N15" s="55"/>
      <c r="O15" s="56">
        <v>0</v>
      </c>
      <c r="P15" s="51">
        <v>0</v>
      </c>
      <c r="Q15" s="47"/>
      <c r="R15" s="53">
        <f t="shared" si="2"/>
        <v>0</v>
      </c>
      <c r="S15" s="53">
        <v>0</v>
      </c>
      <c r="T15" s="53">
        <v>0</v>
      </c>
      <c r="U15" s="777">
        <f t="shared" si="3"/>
        <v>0</v>
      </c>
    </row>
    <row r="16" spans="1:22">
      <c r="A16" s="58"/>
      <c r="B16" s="59"/>
      <c r="C16" s="60"/>
      <c r="D16" s="47"/>
      <c r="E16" s="48"/>
      <c r="F16" s="57"/>
      <c r="G16" s="50"/>
      <c r="H16" s="57">
        <v>0</v>
      </c>
      <c r="I16" s="52">
        <v>0.3</v>
      </c>
      <c r="J16" s="53">
        <f t="shared" ref="J16:J20" si="4">SUM(H16*0.3)</f>
        <v>0</v>
      </c>
      <c r="K16" s="54">
        <v>0</v>
      </c>
      <c r="L16" s="54">
        <v>0</v>
      </c>
      <c r="M16" s="50">
        <f t="shared" si="1"/>
        <v>0</v>
      </c>
      <c r="N16" s="61"/>
      <c r="O16" s="50">
        <v>0</v>
      </c>
      <c r="P16" s="51">
        <v>0</v>
      </c>
      <c r="Q16" s="53"/>
      <c r="R16" s="53">
        <f t="shared" si="2"/>
        <v>0</v>
      </c>
      <c r="S16" s="53">
        <v>0</v>
      </c>
      <c r="T16" s="53">
        <v>0</v>
      </c>
      <c r="U16" s="777">
        <f t="shared" si="3"/>
        <v>0</v>
      </c>
    </row>
    <row r="17" spans="1:21">
      <c r="A17" s="58"/>
      <c r="B17" s="59"/>
      <c r="C17" s="60"/>
      <c r="D17" s="47"/>
      <c r="E17" s="48"/>
      <c r="F17" s="57"/>
      <c r="G17" s="50"/>
      <c r="H17" s="57">
        <v>0</v>
      </c>
      <c r="I17" s="52">
        <v>0.3</v>
      </c>
      <c r="J17" s="53">
        <f t="shared" si="4"/>
        <v>0</v>
      </c>
      <c r="K17" s="54">
        <v>0</v>
      </c>
      <c r="L17" s="54">
        <v>0</v>
      </c>
      <c r="M17" s="50">
        <f t="shared" si="1"/>
        <v>0</v>
      </c>
      <c r="N17" s="61"/>
      <c r="O17" s="50">
        <v>0</v>
      </c>
      <c r="P17" s="51">
        <v>0</v>
      </c>
      <c r="Q17" s="53"/>
      <c r="R17" s="53">
        <f t="shared" si="2"/>
        <v>0</v>
      </c>
      <c r="S17" s="53">
        <v>0</v>
      </c>
      <c r="T17" s="53">
        <v>0</v>
      </c>
      <c r="U17" s="777">
        <f t="shared" si="3"/>
        <v>0</v>
      </c>
    </row>
    <row r="18" spans="1:21">
      <c r="A18" s="58"/>
      <c r="B18" s="59"/>
      <c r="C18" s="60"/>
      <c r="D18" s="47"/>
      <c r="E18" s="48"/>
      <c r="F18" s="57"/>
      <c r="G18" s="50"/>
      <c r="H18" s="57">
        <v>0</v>
      </c>
      <c r="I18" s="52">
        <v>0.3</v>
      </c>
      <c r="J18" s="53">
        <f t="shared" si="4"/>
        <v>0</v>
      </c>
      <c r="K18" s="54">
        <v>0</v>
      </c>
      <c r="L18" s="54">
        <v>0</v>
      </c>
      <c r="M18" s="50">
        <f t="shared" si="1"/>
        <v>0</v>
      </c>
      <c r="N18" s="61"/>
      <c r="O18" s="50">
        <v>0</v>
      </c>
      <c r="P18" s="51">
        <v>0</v>
      </c>
      <c r="Q18" s="53"/>
      <c r="R18" s="53">
        <f t="shared" si="2"/>
        <v>0</v>
      </c>
      <c r="S18" s="53">
        <v>0</v>
      </c>
      <c r="T18" s="53">
        <v>0</v>
      </c>
      <c r="U18" s="777">
        <f t="shared" si="3"/>
        <v>0</v>
      </c>
    </row>
    <row r="19" spans="1:21">
      <c r="A19" s="58"/>
      <c r="B19" s="59"/>
      <c r="C19" s="60"/>
      <c r="D19" s="47"/>
      <c r="E19" s="48"/>
      <c r="F19" s="57"/>
      <c r="G19" s="50"/>
      <c r="H19" s="57">
        <v>0</v>
      </c>
      <c r="I19" s="52">
        <v>0.3</v>
      </c>
      <c r="J19" s="53">
        <f t="shared" si="4"/>
        <v>0</v>
      </c>
      <c r="K19" s="54">
        <v>0</v>
      </c>
      <c r="L19" s="54">
        <v>0</v>
      </c>
      <c r="M19" s="50">
        <f t="shared" si="1"/>
        <v>0</v>
      </c>
      <c r="N19" s="61"/>
      <c r="O19" s="50">
        <v>0</v>
      </c>
      <c r="P19" s="51">
        <v>0</v>
      </c>
      <c r="Q19" s="53"/>
      <c r="R19" s="53">
        <f t="shared" si="2"/>
        <v>0</v>
      </c>
      <c r="S19" s="53">
        <v>0</v>
      </c>
      <c r="T19" s="53">
        <v>0</v>
      </c>
      <c r="U19" s="777">
        <f t="shared" si="3"/>
        <v>0</v>
      </c>
    </row>
    <row r="20" spans="1:21" ht="15" thickBot="1">
      <c r="A20" s="780"/>
      <c r="B20" s="781"/>
      <c r="C20" s="782"/>
      <c r="D20" s="783"/>
      <c r="E20" s="784"/>
      <c r="F20" s="62"/>
      <c r="G20" s="63"/>
      <c r="H20" s="62">
        <v>0</v>
      </c>
      <c r="I20" s="52">
        <v>0.3</v>
      </c>
      <c r="J20" s="785">
        <f t="shared" si="4"/>
        <v>0</v>
      </c>
      <c r="K20" s="786">
        <v>0</v>
      </c>
      <c r="L20" s="786">
        <v>0</v>
      </c>
      <c r="M20" s="50">
        <f t="shared" si="1"/>
        <v>0</v>
      </c>
      <c r="N20" s="787"/>
      <c r="O20" s="63">
        <v>0</v>
      </c>
      <c r="P20" s="788">
        <v>0</v>
      </c>
      <c r="Q20" s="785"/>
      <c r="R20" s="785">
        <f t="shared" si="2"/>
        <v>0</v>
      </c>
      <c r="S20" s="785">
        <v>0</v>
      </c>
      <c r="T20" s="785">
        <v>0</v>
      </c>
      <c r="U20" s="789">
        <f t="shared" si="3"/>
        <v>0</v>
      </c>
    </row>
    <row r="21" spans="1:21">
      <c r="A21" s="790"/>
      <c r="B21" s="24"/>
      <c r="C21" s="24"/>
      <c r="D21" s="24"/>
      <c r="E21" s="24"/>
      <c r="F21" s="24"/>
      <c r="G21" s="24"/>
      <c r="H21" s="24"/>
      <c r="I21" s="24"/>
      <c r="J21" s="24"/>
      <c r="K21" s="24"/>
      <c r="L21" s="24"/>
      <c r="M21" s="24"/>
      <c r="N21" s="24"/>
      <c r="O21" s="24"/>
      <c r="P21" s="24"/>
      <c r="Q21" s="24"/>
      <c r="R21" s="24"/>
      <c r="S21" s="24"/>
      <c r="T21" s="24"/>
      <c r="U21" s="67"/>
    </row>
    <row r="22" spans="1:21" ht="15" thickBot="1">
      <c r="A22" s="26"/>
      <c r="J22" s="64">
        <f>SUM(J12:J20)</f>
        <v>0</v>
      </c>
      <c r="K22" s="64">
        <f t="shared" ref="K22:M22" si="5">SUM(K12:K20)</f>
        <v>0</v>
      </c>
      <c r="L22" s="64">
        <f t="shared" si="5"/>
        <v>0</v>
      </c>
      <c r="M22" s="64">
        <f t="shared" si="5"/>
        <v>0</v>
      </c>
      <c r="P22" s="64">
        <f>SUM(P12:P20)</f>
        <v>0</v>
      </c>
      <c r="R22" s="64">
        <f>SUM(R12:R20)</f>
        <v>0</v>
      </c>
      <c r="T22" s="64">
        <f>SUM(T12:T20)</f>
        <v>0</v>
      </c>
      <c r="U22" s="69"/>
    </row>
    <row r="23" spans="1:21" ht="15.6" thickTop="1" thickBot="1">
      <c r="A23" s="26"/>
      <c r="U23" s="69"/>
    </row>
    <row r="24" spans="1:21">
      <c r="A24" s="26"/>
      <c r="C24" s="65" t="s">
        <v>497</v>
      </c>
      <c r="D24" s="66"/>
      <c r="E24" s="66"/>
      <c r="F24" s="24"/>
      <c r="G24" s="67"/>
      <c r="K24" s="791"/>
      <c r="O24" s="5"/>
      <c r="Q24" s="5"/>
      <c r="U24" s="69"/>
    </row>
    <row r="25" spans="1:21">
      <c r="A25" s="26"/>
      <c r="C25" s="68" t="s">
        <v>498</v>
      </c>
      <c r="D25" s="792"/>
      <c r="E25" s="792"/>
      <c r="G25" s="69"/>
      <c r="J25" s="793" t="s">
        <v>499</v>
      </c>
      <c r="Q25" s="5"/>
      <c r="U25" s="69"/>
    </row>
    <row r="26" spans="1:21">
      <c r="A26" s="26"/>
      <c r="C26" s="68" t="s">
        <v>500</v>
      </c>
      <c r="D26" s="792"/>
      <c r="E26" s="792"/>
      <c r="G26" s="69"/>
      <c r="U26" s="69"/>
    </row>
    <row r="27" spans="1:21">
      <c r="A27" s="26"/>
      <c r="C27" s="26"/>
      <c r="G27" s="69"/>
      <c r="U27" s="69"/>
    </row>
    <row r="28" spans="1:21">
      <c r="A28" s="26"/>
      <c r="C28" s="70" t="s">
        <v>501</v>
      </c>
      <c r="D28" s="794"/>
      <c r="E28" s="794"/>
      <c r="F28" s="795"/>
      <c r="G28" s="69"/>
      <c r="U28" s="69"/>
    </row>
    <row r="29" spans="1:21">
      <c r="A29" s="26"/>
      <c r="C29" s="70" t="s">
        <v>502</v>
      </c>
      <c r="D29" s="794"/>
      <c r="E29" s="794"/>
      <c r="G29" s="69"/>
      <c r="H29" s="71"/>
      <c r="U29" s="69"/>
    </row>
    <row r="30" spans="1:21">
      <c r="A30" s="26"/>
      <c r="C30" s="70" t="s">
        <v>503</v>
      </c>
      <c r="D30" s="794"/>
      <c r="E30" s="794"/>
      <c r="G30" s="69"/>
      <c r="H30" s="71"/>
      <c r="U30" s="69"/>
    </row>
    <row r="31" spans="1:21" ht="15" thickBot="1">
      <c r="A31" s="72"/>
      <c r="B31" s="73"/>
      <c r="C31" s="74" t="s">
        <v>504</v>
      </c>
      <c r="D31" s="75"/>
      <c r="E31" s="75"/>
      <c r="F31" s="73"/>
      <c r="G31" s="76"/>
      <c r="H31" s="77"/>
      <c r="I31" s="73"/>
      <c r="J31" s="73"/>
      <c r="K31" s="73"/>
      <c r="L31" s="73"/>
      <c r="M31" s="73"/>
      <c r="N31" s="73"/>
      <c r="O31" s="73"/>
      <c r="P31" s="73"/>
      <c r="Q31" s="73"/>
      <c r="R31" s="73"/>
      <c r="S31" s="73"/>
      <c r="T31" s="73"/>
      <c r="U31" s="76"/>
    </row>
    <row r="32" spans="1:21">
      <c r="O32" s="24"/>
      <c r="P32" s="24"/>
      <c r="Q32" s="24"/>
      <c r="R32" s="24"/>
      <c r="S32" s="24"/>
      <c r="T32" s="24"/>
    </row>
    <row r="34" spans="1:1">
      <c r="A34" s="739" t="s">
        <v>75</v>
      </c>
    </row>
  </sheetData>
  <mergeCells count="6">
    <mergeCell ref="A10:B10"/>
    <mergeCell ref="C10:E10"/>
    <mergeCell ref="F10:G10"/>
    <mergeCell ref="P10:U10"/>
    <mergeCell ref="N10:O10"/>
    <mergeCell ref="H10:M10"/>
  </mergeCells>
  <hyperlinks>
    <hyperlink ref="A34" location="'TAB Contents'!A1" display="BACK TO TAB Contents" xr:uid="{96C5D5B9-B4A9-49AE-AED5-36AA61EA6D84}"/>
  </hyperlinks>
  <pageMargins left="0.7" right="0.7" top="0.75" bottom="0.75" header="0.3" footer="0.3"/>
  <pageSetup scale="6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00408-7EC0-4567-B90B-8AE45A530F28}">
  <sheetPr>
    <pageSetUpPr fitToPage="1"/>
  </sheetPr>
  <dimension ref="A1:H49"/>
  <sheetViews>
    <sheetView topLeftCell="A19" workbookViewId="0">
      <selection activeCell="A49" sqref="A49"/>
    </sheetView>
  </sheetViews>
  <sheetFormatPr defaultColWidth="46.44140625" defaultRowHeight="14.4"/>
  <cols>
    <col min="1" max="1" width="29.6640625" bestFit="1" customWidth="1"/>
    <col min="2" max="2" width="12.6640625" bestFit="1" customWidth="1"/>
    <col min="3" max="3" width="19.6640625" bestFit="1" customWidth="1"/>
    <col min="4" max="4" width="46.33203125" bestFit="1" customWidth="1"/>
    <col min="5" max="5" width="18" bestFit="1" customWidth="1"/>
    <col min="6" max="6" width="46.33203125" bestFit="1" customWidth="1"/>
  </cols>
  <sheetData>
    <row r="1" spans="1:8" ht="15.6">
      <c r="A1" s="2" t="s">
        <v>505</v>
      </c>
      <c r="D1" s="3" t="s">
        <v>506</v>
      </c>
      <c r="E1" s="241"/>
    </row>
    <row r="3" spans="1:8" ht="15.6">
      <c r="A3" s="1" t="s">
        <v>428</v>
      </c>
      <c r="B3" s="11"/>
      <c r="D3" s="242" t="s">
        <v>507</v>
      </c>
      <c r="E3" s="243"/>
      <c r="F3" s="243"/>
      <c r="G3" s="243"/>
      <c r="H3" s="244"/>
    </row>
    <row r="4" spans="1:8" ht="15.6">
      <c r="A4" s="1" t="s">
        <v>431</v>
      </c>
      <c r="B4" s="11"/>
      <c r="D4" s="245" t="s">
        <v>508</v>
      </c>
      <c r="E4" s="246"/>
      <c r="F4" s="247"/>
      <c r="G4" s="247"/>
      <c r="H4" s="248"/>
    </row>
    <row r="5" spans="1:8" ht="15.6">
      <c r="A5" s="1" t="s">
        <v>433</v>
      </c>
      <c r="B5" s="249"/>
      <c r="D5" s="901" t="s">
        <v>509</v>
      </c>
      <c r="E5" s="250"/>
      <c r="F5" s="251"/>
      <c r="G5" s="248"/>
      <c r="H5" s="248"/>
    </row>
    <row r="6" spans="1:8" ht="15" thickBot="1">
      <c r="A6" s="252"/>
      <c r="B6" s="253"/>
      <c r="C6" s="254"/>
      <c r="D6" s="902"/>
      <c r="E6" s="255"/>
      <c r="F6" s="256" t="s">
        <v>510</v>
      </c>
      <c r="G6" s="256"/>
      <c r="H6" s="256"/>
    </row>
    <row r="7" spans="1:8">
      <c r="A7" s="1"/>
      <c r="B7" s="257"/>
      <c r="C7" s="258"/>
      <c r="D7" s="259"/>
      <c r="E7" s="260"/>
      <c r="F7" s="256"/>
      <c r="G7" s="256"/>
      <c r="H7" s="256"/>
    </row>
    <row r="8" spans="1:8">
      <c r="A8" s="1"/>
      <c r="B8" s="257"/>
      <c r="C8" s="258"/>
      <c r="D8" s="259"/>
      <c r="E8" s="260"/>
      <c r="F8" s="256"/>
      <c r="G8" s="256"/>
      <c r="H8" s="256"/>
    </row>
    <row r="9" spans="1:8">
      <c r="A9" s="1" t="s">
        <v>511</v>
      </c>
      <c r="B9" s="257"/>
      <c r="C9" s="258"/>
      <c r="D9" s="259" t="s">
        <v>512</v>
      </c>
      <c r="E9" s="260"/>
      <c r="F9" s="256"/>
      <c r="G9" s="256"/>
      <c r="H9" s="256"/>
    </row>
    <row r="10" spans="1:8">
      <c r="A10" s="1" t="s">
        <v>513</v>
      </c>
      <c r="B10" s="261"/>
      <c r="C10" s="258"/>
      <c r="D10" s="259" t="s">
        <v>514</v>
      </c>
      <c r="E10" s="260"/>
      <c r="F10" s="256"/>
      <c r="G10" s="256"/>
      <c r="H10" s="256"/>
    </row>
    <row r="11" spans="1:8">
      <c r="A11" s="1"/>
      <c r="D11" s="1"/>
      <c r="E11" s="262"/>
    </row>
    <row r="12" spans="1:8">
      <c r="A12" s="263" t="s">
        <v>515</v>
      </c>
    </row>
    <row r="13" spans="1:8">
      <c r="A13" s="264" t="s">
        <v>516</v>
      </c>
      <c r="B13" s="264" t="s">
        <v>517</v>
      </c>
      <c r="C13" s="10" t="s">
        <v>518</v>
      </c>
      <c r="D13" s="10" t="s">
        <v>519</v>
      </c>
      <c r="E13" s="1"/>
    </row>
    <row r="14" spans="1:8">
      <c r="A14" s="265"/>
      <c r="C14" s="101"/>
      <c r="D14" s="266">
        <f>E6-C14</f>
        <v>0</v>
      </c>
      <c r="E14" s="101"/>
    </row>
    <row r="15" spans="1:8">
      <c r="A15" s="265"/>
      <c r="C15" s="101"/>
      <c r="D15" s="266">
        <f t="shared" ref="D15:D20" si="0">D14-C15</f>
        <v>0</v>
      </c>
      <c r="E15" s="101"/>
    </row>
    <row r="16" spans="1:8">
      <c r="A16" s="265"/>
      <c r="B16" s="257"/>
      <c r="C16" s="267"/>
      <c r="D16" s="266">
        <f t="shared" si="0"/>
        <v>0</v>
      </c>
      <c r="E16" s="101"/>
    </row>
    <row r="17" spans="1:6">
      <c r="A17" s="265"/>
      <c r="B17" s="257"/>
      <c r="C17" s="267"/>
      <c r="D17" s="266">
        <f t="shared" si="0"/>
        <v>0</v>
      </c>
      <c r="E17" s="101"/>
    </row>
    <row r="18" spans="1:6">
      <c r="A18" s="265"/>
      <c r="C18" s="267"/>
      <c r="D18" s="266">
        <f t="shared" si="0"/>
        <v>0</v>
      </c>
      <c r="E18" s="101"/>
    </row>
    <row r="19" spans="1:6">
      <c r="A19" s="265"/>
      <c r="C19" s="267"/>
      <c r="D19" s="266">
        <f t="shared" si="0"/>
        <v>0</v>
      </c>
      <c r="E19" s="101"/>
    </row>
    <row r="20" spans="1:6">
      <c r="A20" s="265"/>
      <c r="C20" s="267"/>
      <c r="D20" s="266">
        <f t="shared" si="0"/>
        <v>0</v>
      </c>
      <c r="E20" s="101"/>
    </row>
    <row r="21" spans="1:6">
      <c r="A21" s="265"/>
      <c r="C21" s="267"/>
      <c r="D21" s="266"/>
      <c r="E21" s="101"/>
    </row>
    <row r="22" spans="1:6">
      <c r="A22" s="265"/>
      <c r="C22" s="267"/>
      <c r="D22" s="266"/>
      <c r="E22" s="101"/>
    </row>
    <row r="23" spans="1:6">
      <c r="A23" s="265"/>
      <c r="C23" s="267"/>
      <c r="D23" s="266"/>
      <c r="E23" s="101"/>
    </row>
    <row r="24" spans="1:6">
      <c r="A24" s="265"/>
      <c r="C24" s="267"/>
      <c r="D24" s="266"/>
      <c r="E24" s="101"/>
    </row>
    <row r="25" spans="1:6">
      <c r="A25" s="265"/>
      <c r="B25" s="5"/>
      <c r="C25" s="101"/>
      <c r="D25" s="266"/>
      <c r="E25" s="101"/>
    </row>
    <row r="26" spans="1:6" ht="15" thickBot="1">
      <c r="A26" s="268" t="s">
        <v>520</v>
      </c>
      <c r="B26" s="269"/>
      <c r="C26" s="270">
        <f>SUM(C14:C25)</f>
        <v>0</v>
      </c>
      <c r="D26" s="271"/>
      <c r="E26" s="1"/>
    </row>
    <row r="27" spans="1:6">
      <c r="A27" s="272" t="s">
        <v>521</v>
      </c>
      <c r="B27" s="1"/>
      <c r="C27" s="101">
        <f>E6</f>
        <v>0</v>
      </c>
      <c r="D27" s="256" t="s">
        <v>510</v>
      </c>
      <c r="E27" s="1"/>
    </row>
    <row r="28" spans="1:6" ht="15" thickBot="1">
      <c r="A28" s="273" t="s">
        <v>522</v>
      </c>
      <c r="B28" s="274"/>
      <c r="C28" s="275">
        <f>C27-C26</f>
        <v>0</v>
      </c>
      <c r="D28" s="276" t="s">
        <v>523</v>
      </c>
      <c r="E28" s="1"/>
    </row>
    <row r="29" spans="1:6" ht="15" thickTop="1">
      <c r="D29" s="101"/>
    </row>
    <row r="30" spans="1:6">
      <c r="A30" s="263" t="s">
        <v>524</v>
      </c>
    </row>
    <row r="31" spans="1:6">
      <c r="A31" s="10" t="s">
        <v>504</v>
      </c>
      <c r="B31" s="10" t="s">
        <v>525</v>
      </c>
      <c r="C31" s="10" t="s">
        <v>526</v>
      </c>
      <c r="D31" s="10" t="s">
        <v>527</v>
      </c>
      <c r="E31" s="10" t="s">
        <v>528</v>
      </c>
      <c r="F31" s="10" t="s">
        <v>517</v>
      </c>
    </row>
    <row r="32" spans="1:6">
      <c r="A32" s="277"/>
      <c r="C32" s="278"/>
      <c r="E32" s="267"/>
      <c r="F32" s="169"/>
    </row>
    <row r="33" spans="1:6">
      <c r="A33" s="277"/>
      <c r="E33" s="267"/>
      <c r="F33" s="169"/>
    </row>
    <row r="34" spans="1:6">
      <c r="A34" s="277"/>
      <c r="C34" s="101"/>
      <c r="E34" s="101"/>
      <c r="F34" s="169"/>
    </row>
    <row r="35" spans="1:6">
      <c r="A35" s="277"/>
      <c r="C35" s="101"/>
      <c r="E35" s="101"/>
      <c r="F35" s="169"/>
    </row>
    <row r="36" spans="1:6" ht="15" thickBot="1">
      <c r="A36" s="268"/>
      <c r="B36" s="279"/>
      <c r="C36" s="279"/>
      <c r="D36" s="280" t="s">
        <v>529</v>
      </c>
      <c r="E36" s="281">
        <f>SUM(E32:E35)</f>
        <v>0</v>
      </c>
      <c r="F36" s="282"/>
    </row>
    <row r="38" spans="1:6">
      <c r="A38" s="263" t="s">
        <v>530</v>
      </c>
    </row>
    <row r="39" spans="1:6">
      <c r="A39" s="10" t="s">
        <v>504</v>
      </c>
      <c r="B39" s="10" t="s">
        <v>531</v>
      </c>
      <c r="C39" s="10" t="s">
        <v>532</v>
      </c>
      <c r="D39" s="10" t="s">
        <v>527</v>
      </c>
      <c r="E39" s="10" t="s">
        <v>528</v>
      </c>
      <c r="F39" s="10" t="s">
        <v>517</v>
      </c>
    </row>
    <row r="40" spans="1:6">
      <c r="A40" s="283"/>
      <c r="B40" s="284"/>
      <c r="C40" s="285"/>
      <c r="D40" s="284"/>
      <c r="E40" s="285"/>
      <c r="F40" s="286"/>
    </row>
    <row r="41" spans="1:6" s="289" customFormat="1">
      <c r="A41" s="287"/>
      <c r="B41" s="284"/>
      <c r="C41" s="288"/>
      <c r="D41" s="5"/>
      <c r="E41" s="288"/>
      <c r="F41" s="169"/>
    </row>
    <row r="42" spans="1:6">
      <c r="A42" s="287"/>
      <c r="B42" s="284"/>
      <c r="C42" s="290"/>
      <c r="E42" s="288"/>
      <c r="F42" s="169"/>
    </row>
    <row r="43" spans="1:6">
      <c r="A43" s="287"/>
      <c r="B43" s="284"/>
      <c r="C43" s="290"/>
      <c r="E43" s="288"/>
      <c r="F43" s="169"/>
    </row>
    <row r="44" spans="1:6">
      <c r="A44" s="287"/>
      <c r="B44" s="291"/>
      <c r="C44" s="288"/>
      <c r="E44" s="288"/>
      <c r="F44" s="292"/>
    </row>
    <row r="45" spans="1:6" ht="15" thickBot="1">
      <c r="A45" s="268"/>
      <c r="B45" s="73"/>
      <c r="C45" s="293"/>
      <c r="D45" s="280" t="s">
        <v>533</v>
      </c>
      <c r="E45" s="270">
        <f>SUM(E40:E44)</f>
        <v>0</v>
      </c>
      <c r="F45" s="282"/>
    </row>
    <row r="46" spans="1:6">
      <c r="C46" s="101"/>
      <c r="E46" s="101"/>
    </row>
    <row r="47" spans="1:6" ht="15" thickBot="1">
      <c r="D47" s="1" t="s">
        <v>534</v>
      </c>
      <c r="E47" s="270">
        <f>SUM(E45+E36)</f>
        <v>0</v>
      </c>
      <c r="F47" t="s">
        <v>535</v>
      </c>
    </row>
    <row r="49" spans="1:1">
      <c r="A49" s="739" t="s">
        <v>75</v>
      </c>
    </row>
  </sheetData>
  <mergeCells count="1">
    <mergeCell ref="D5:D6"/>
  </mergeCells>
  <hyperlinks>
    <hyperlink ref="A49" location="'TAB Contents'!A1" display="BACK TO TAB Contents" xr:uid="{E33FE4FD-28B9-491F-B071-8168E95A410A}"/>
  </hyperlinks>
  <pageMargins left="0.7" right="0.7" top="0.75" bottom="0.75" header="0.3" footer="0.3"/>
  <pageSetup scale="52"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2A3F9-BC3B-42F2-9317-B20C33BAC1A6}">
  <dimension ref="A1:B30"/>
  <sheetViews>
    <sheetView workbookViewId="0"/>
  </sheetViews>
  <sheetFormatPr defaultRowHeight="14.4"/>
  <cols>
    <col min="1" max="1" width="77.33203125" bestFit="1" customWidth="1"/>
    <col min="2" max="2" width="8.6640625" bestFit="1" customWidth="1"/>
  </cols>
  <sheetData>
    <row r="1" spans="1:1" ht="15.6">
      <c r="A1" s="748" t="s">
        <v>536</v>
      </c>
    </row>
    <row r="2" spans="1:1" ht="15.6">
      <c r="A2" s="747"/>
    </row>
    <row r="3" spans="1:1" ht="15.6">
      <c r="A3" s="748" t="s">
        <v>537</v>
      </c>
    </row>
    <row r="4" spans="1:1" ht="15.6">
      <c r="A4" s="748" t="s">
        <v>538</v>
      </c>
    </row>
    <row r="5" spans="1:1" ht="15.6">
      <c r="A5" s="750"/>
    </row>
    <row r="6" spans="1:1" ht="15.6">
      <c r="A6" s="750" t="s">
        <v>539</v>
      </c>
    </row>
    <row r="7" spans="1:1" ht="15.6">
      <c r="A7" s="750"/>
    </row>
    <row r="8" spans="1:1" ht="15.6">
      <c r="A8" s="750" t="s">
        <v>540</v>
      </c>
    </row>
    <row r="9" spans="1:1" ht="15.6">
      <c r="A9" s="750"/>
    </row>
    <row r="10" spans="1:1" ht="15.6">
      <c r="A10" s="750" t="s">
        <v>541</v>
      </c>
    </row>
    <row r="11" spans="1:1" ht="15.6">
      <c r="A11" s="750" t="s">
        <v>542</v>
      </c>
    </row>
    <row r="12" spans="1:1" ht="15.6">
      <c r="A12" s="750" t="s">
        <v>543</v>
      </c>
    </row>
    <row r="13" spans="1:1" ht="15.6">
      <c r="A13" s="750" t="s">
        <v>544</v>
      </c>
    </row>
    <row r="14" spans="1:1" ht="15.6">
      <c r="A14" s="750" t="s">
        <v>545</v>
      </c>
    </row>
    <row r="15" spans="1:1" ht="15.6">
      <c r="A15" s="750" t="s">
        <v>546</v>
      </c>
    </row>
    <row r="16" spans="1:1" ht="15.6">
      <c r="A16" s="750" t="s">
        <v>547</v>
      </c>
    </row>
    <row r="17" spans="1:2" ht="15.6">
      <c r="A17" s="750" t="s">
        <v>548</v>
      </c>
    </row>
    <row r="18" spans="1:2" ht="15.6">
      <c r="A18" s="750"/>
    </row>
    <row r="19" spans="1:2" ht="15.6">
      <c r="A19" s="750" t="s">
        <v>549</v>
      </c>
    </row>
    <row r="20" spans="1:2" ht="15.6">
      <c r="A20" s="749"/>
    </row>
    <row r="21" spans="1:2" ht="15.6">
      <c r="A21" s="749"/>
    </row>
    <row r="22" spans="1:2" ht="15.6">
      <c r="A22" s="750" t="s">
        <v>550</v>
      </c>
    </row>
    <row r="23" spans="1:2" ht="15.6">
      <c r="A23" s="750" t="s">
        <v>551</v>
      </c>
    </row>
    <row r="24" spans="1:2" ht="15.6">
      <c r="A24" s="750" t="s">
        <v>552</v>
      </c>
    </row>
    <row r="25" spans="1:2" ht="15.6">
      <c r="A25" s="750"/>
    </row>
    <row r="26" spans="1:2" ht="15.6">
      <c r="A26" s="750"/>
    </row>
    <row r="27" spans="1:2" ht="15.6">
      <c r="A27" s="750"/>
    </row>
    <row r="30" spans="1:2" ht="43.2">
      <c r="B30" s="739" t="s">
        <v>75</v>
      </c>
    </row>
  </sheetData>
  <hyperlinks>
    <hyperlink ref="B30" location="'TAB Contents'!A1" display="BACK TO TAB Contents" xr:uid="{6AE23488-DCC6-4659-9372-C373B067AD8E}"/>
  </hyperlink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649E6-72E2-429D-A3D3-669B79A4E6CB}">
  <dimension ref="A1:A29"/>
  <sheetViews>
    <sheetView workbookViewId="0">
      <selection activeCell="A29" sqref="A29"/>
    </sheetView>
  </sheetViews>
  <sheetFormatPr defaultRowHeight="14.4"/>
  <cols>
    <col min="1" max="1" width="96.33203125" bestFit="1" customWidth="1"/>
  </cols>
  <sheetData>
    <row r="1" spans="1:1" ht="15.6">
      <c r="A1" s="753" t="s">
        <v>553</v>
      </c>
    </row>
    <row r="3" spans="1:1" ht="15.6">
      <c r="A3" s="748" t="s">
        <v>554</v>
      </c>
    </row>
    <row r="4" spans="1:1" ht="15.6">
      <c r="A4" s="748" t="s">
        <v>555</v>
      </c>
    </row>
    <row r="5" spans="1:1" ht="15.6">
      <c r="A5" s="750"/>
    </row>
    <row r="6" spans="1:1" ht="15.6">
      <c r="A6" s="750" t="s">
        <v>539</v>
      </c>
    </row>
    <row r="7" spans="1:1" ht="15.6">
      <c r="A7" s="750"/>
    </row>
    <row r="8" spans="1:1" ht="15.6">
      <c r="A8" s="750" t="s">
        <v>540</v>
      </c>
    </row>
    <row r="9" spans="1:1" ht="15.6">
      <c r="A9" s="750" t="s">
        <v>556</v>
      </c>
    </row>
    <row r="10" spans="1:1" ht="15.6">
      <c r="A10" s="750"/>
    </row>
    <row r="11" spans="1:1" ht="15.6">
      <c r="A11" s="750" t="s">
        <v>557</v>
      </c>
    </row>
    <row r="12" spans="1:1" ht="15.6">
      <c r="A12" s="750" t="s">
        <v>558</v>
      </c>
    </row>
    <row r="13" spans="1:1" ht="15.6">
      <c r="A13" s="750" t="s">
        <v>559</v>
      </c>
    </row>
    <row r="14" spans="1:1" ht="15.6">
      <c r="A14" s="750" t="s">
        <v>560</v>
      </c>
    </row>
    <row r="15" spans="1:1" ht="15.6">
      <c r="A15" s="750" t="s">
        <v>561</v>
      </c>
    </row>
    <row r="16" spans="1:1" ht="15.6">
      <c r="A16" s="750" t="s">
        <v>543</v>
      </c>
    </row>
    <row r="17" spans="1:1" ht="15.6">
      <c r="A17" s="750" t="s">
        <v>544</v>
      </c>
    </row>
    <row r="18" spans="1:1" ht="15.6">
      <c r="A18" s="750" t="s">
        <v>562</v>
      </c>
    </row>
    <row r="19" spans="1:1" ht="15.6">
      <c r="A19" s="750" t="s">
        <v>563</v>
      </c>
    </row>
    <row r="20" spans="1:1" ht="15.6">
      <c r="A20" s="750"/>
    </row>
    <row r="21" spans="1:1" ht="15.6">
      <c r="A21" s="750" t="s">
        <v>549</v>
      </c>
    </row>
    <row r="22" spans="1:1" ht="15.6">
      <c r="A22" s="749"/>
    </row>
    <row r="23" spans="1:1" ht="15.6">
      <c r="A23" s="749"/>
    </row>
    <row r="24" spans="1:1" ht="15.6">
      <c r="A24" s="750" t="s">
        <v>564</v>
      </c>
    </row>
    <row r="25" spans="1:1" ht="15.6">
      <c r="A25" s="750" t="s">
        <v>565</v>
      </c>
    </row>
    <row r="26" spans="1:1" ht="15.6">
      <c r="A26" s="750" t="s">
        <v>566</v>
      </c>
    </row>
    <row r="29" spans="1:1">
      <c r="A29" s="739" t="s">
        <v>75</v>
      </c>
    </row>
  </sheetData>
  <hyperlinks>
    <hyperlink ref="A29" location="'TAB Contents'!A1" display="BACK TO TAB Contents" xr:uid="{D6F2DF75-AF0D-4D0F-A9FD-2222D4177268}"/>
  </hyperlink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9811F-5655-4763-9584-D6F2F1B59B90}">
  <sheetPr>
    <pageSetUpPr fitToPage="1"/>
  </sheetPr>
  <dimension ref="A1:B21"/>
  <sheetViews>
    <sheetView topLeftCell="B15" zoomScale="196" zoomScaleNormal="196" workbookViewId="0">
      <selection activeCell="B2" sqref="A2:XFD19"/>
    </sheetView>
  </sheetViews>
  <sheetFormatPr defaultRowHeight="14.4"/>
  <cols>
    <col min="1" max="1" width="24.44140625" customWidth="1"/>
    <col min="2" max="2" width="97.88671875" customWidth="1"/>
  </cols>
  <sheetData>
    <row r="1" spans="1:2" ht="15" thickBot="1">
      <c r="A1" s="797" t="s">
        <v>46</v>
      </c>
      <c r="B1" s="798"/>
    </row>
    <row r="2" spans="1:2" ht="29.4" thickBot="1">
      <c r="A2" s="706" t="s">
        <v>47</v>
      </c>
      <c r="B2" s="708" t="s">
        <v>48</v>
      </c>
    </row>
    <row r="3" spans="1:2" ht="28.2" thickBot="1">
      <c r="A3" s="706" t="s">
        <v>49</v>
      </c>
      <c r="B3" s="708" t="s">
        <v>50</v>
      </c>
    </row>
    <row r="4" spans="1:2" ht="55.8" thickBot="1">
      <c r="A4" s="706" t="s">
        <v>51</v>
      </c>
      <c r="B4" s="708" t="s">
        <v>52</v>
      </c>
    </row>
    <row r="5" spans="1:2" ht="43.8" thickBot="1">
      <c r="A5" s="706" t="s">
        <v>53</v>
      </c>
      <c r="B5" s="708" t="s">
        <v>54</v>
      </c>
    </row>
    <row r="6" spans="1:2" ht="124.8" thickBot="1">
      <c r="A6" s="706" t="s">
        <v>55</v>
      </c>
      <c r="B6" s="707" t="s">
        <v>56</v>
      </c>
    </row>
    <row r="7" spans="1:2" ht="28.2" thickBot="1">
      <c r="A7" s="706" t="s">
        <v>57</v>
      </c>
      <c r="B7" s="707" t="s">
        <v>58</v>
      </c>
    </row>
    <row r="8" spans="1:2" ht="57.6">
      <c r="A8" s="799" t="s">
        <v>59</v>
      </c>
      <c r="B8" s="709" t="s">
        <v>60</v>
      </c>
    </row>
    <row r="9" spans="1:2">
      <c r="A9" s="800"/>
      <c r="B9" s="709" t="s">
        <v>61</v>
      </c>
    </row>
    <row r="10" spans="1:2">
      <c r="A10" s="800"/>
      <c r="B10" s="709" t="s">
        <v>62</v>
      </c>
    </row>
    <row r="11" spans="1:2" ht="15" thickBot="1">
      <c r="A11" s="801"/>
      <c r="B11" s="708" t="s">
        <v>63</v>
      </c>
    </row>
    <row r="12" spans="1:2" ht="15" thickBot="1">
      <c r="A12" s="802" t="s">
        <v>64</v>
      </c>
      <c r="B12" s="803"/>
    </row>
    <row r="13" spans="1:2" ht="87" thickBot="1">
      <c r="A13" s="710" t="s">
        <v>65</v>
      </c>
      <c r="B13" s="712" t="s">
        <v>66</v>
      </c>
    </row>
    <row r="14" spans="1:2" ht="72">
      <c r="A14" s="804" t="s">
        <v>67</v>
      </c>
      <c r="B14" s="714" t="s">
        <v>68</v>
      </c>
    </row>
    <row r="15" spans="1:2">
      <c r="A15" s="805"/>
      <c r="B15" s="715"/>
    </row>
    <row r="16" spans="1:2" ht="69.599999999999994" thickBot="1">
      <c r="A16" s="806"/>
      <c r="B16" s="711" t="s">
        <v>69</v>
      </c>
    </row>
    <row r="17" spans="1:2" ht="41.4">
      <c r="A17" s="713" t="s">
        <v>70</v>
      </c>
      <c r="B17" s="807" t="s">
        <v>71</v>
      </c>
    </row>
    <row r="18" spans="1:2" ht="15" thickBot="1">
      <c r="A18" s="710" t="s">
        <v>72</v>
      </c>
      <c r="B18" s="808"/>
    </row>
    <row r="19" spans="1:2" ht="111" thickBot="1">
      <c r="A19" s="710" t="s">
        <v>73</v>
      </c>
      <c r="B19" s="711" t="s">
        <v>74</v>
      </c>
    </row>
    <row r="21" spans="1:2">
      <c r="A21" s="739" t="s">
        <v>75</v>
      </c>
    </row>
  </sheetData>
  <mergeCells count="5">
    <mergeCell ref="A1:B1"/>
    <mergeCell ref="A8:A11"/>
    <mergeCell ref="A12:B12"/>
    <mergeCell ref="A14:A16"/>
    <mergeCell ref="B17:B18"/>
  </mergeCells>
  <hyperlinks>
    <hyperlink ref="B2" r:id="rId1" tooltip="https://www.hud.gov/sites/dfiles/CPD/documents/FY2024_FY2025_CoC_and_YHDP_NOFO_FR-6800-N-25.pdf" display="https://www.hud.gov/sites/dfiles/CPD/documents/FY2024_FY2025_CoC_and_YHDP_NOFO_FR-6800-N-25.pdf" xr:uid="{8CF486D2-BE34-4E7E-8BFE-703FCE06EFBC}"/>
    <hyperlink ref="B3" r:id="rId2" tooltip="https://www.ecfr.gov/current/title-24/subtitle-B/chapter-V/subchapter-C/part-578" display="https://www.ecfr.gov/current/title-24/subtitle-B/chapter-V/subchapter-C/part-578" xr:uid="{A50FFEB6-65B0-4C64-BC0E-420C5FBF1486}"/>
    <hyperlink ref="B4" r:id="rId3" tooltip="https://files.hudexchange.info/resources/documents/HomelessDefinition_RecordkeepingRequirementsandCriteria.pdf" display="https://files.hudexchange.info/resources/documents/HomelessDefinition_RecordkeepingRequirementsandCriteria.pdf" xr:uid="{6852F8BE-6DDE-4253-AE2F-319B77641793}"/>
    <hyperlink ref="B5" r:id="rId4" tooltip="https://www.hudexchange.info/homelessness-assistance/coc-esg-virtual-binders/" display="https://www.hudexchange.info/homelessness-assistance/coc-esg-virtual-binders/" xr:uid="{C8EDB1EE-19FB-44D8-BA24-EA6EAC0A325C}"/>
    <hyperlink ref="B8" r:id="rId5" tooltip="https://www.sagehmis.info/logon.aspx?ReturnUrl=%2f" display="https://www.sagehmis.info/logon.aspx?ReturnUrl=%2f" xr:uid="{4AD430F3-95BB-44E3-9434-0D8DD9B4BC9F}"/>
    <hyperlink ref="B9" r:id="rId6" tooltip="https://www.hudexchange.info/resource/5315/sage-coc-apr-guidebook-for-coc-grant-funded-programs/" display="https://www.hudexchange.info/resource/5315/sage-coc-apr-guidebook-for-coc-grant-funded-programs/" xr:uid="{644D745A-F3A4-47F8-A181-34F44829CB23}"/>
    <hyperlink ref="B10" r:id="rId7" tooltip="https://www.hudexchange.info/resource/6506/sage-hmis-reporting-repository-user-manual/" display="https://www.hudexchange.info/resource/6506/sage-hmis-reporting-repository-user-manual/" xr:uid="{139CB62D-7522-4A6D-A2F4-D9C99542F613}"/>
    <hyperlink ref="B11" r:id="rId8" location="guides-and-tools" tooltip="https://www.hudexchange.info/programs/sage/coc-apr/#guides-and-tools" display="https://www.hudexchange.info/programs/sage/coc-apr/ - guides-and-tools" xr:uid="{B812DD37-7313-4D11-BCF6-66992F3B95B2}"/>
    <hyperlink ref="B13" r:id="rId9" tooltip="https://www.hud.gov/sites/dfiles/OCHCO/documents/cpd-25-01.pdf" display="https://www.hud.gov/sites/dfiles/OCHCO/documents/cpd-25-01.pdf" xr:uid="{A46766DE-65FC-48C4-8AAA-4D9233C47B96}"/>
    <hyperlink ref="B14" r:id="rId10" tooltip="https://www.hudoig.gov/hotline/hotline-form" display="https://www.hudoig.gov/hotline/hotline-form" xr:uid="{E23B9261-37EE-407B-BC8C-496CEC096B4F}"/>
    <hyperlink ref="B17" r:id="rId11" tooltip="https://www.fsrs.gov/" display="https://www.fsrs.gov/" xr:uid="{F8C1F1B9-04D3-4A99-9979-321B08CEC600}"/>
    <hyperlink ref="A21" location="'TAB Contents'!A1" display="BACK TO TAB Contents" xr:uid="{5F2C5013-BF9B-4748-BAE1-3551A05A7515}"/>
  </hyperlinks>
  <pageMargins left="0.7" right="0.7" top="0.75" bottom="0.75" header="0.3" footer="0.3"/>
  <pageSetup scale="77" orientation="portrait" r:id="rId1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D7642-D1C7-466A-BDB4-4423EE7A2817}">
  <sheetPr>
    <pageSetUpPr fitToPage="1"/>
  </sheetPr>
  <dimension ref="A1:A61"/>
  <sheetViews>
    <sheetView workbookViewId="0">
      <selection activeCell="A56" sqref="A56"/>
    </sheetView>
  </sheetViews>
  <sheetFormatPr defaultRowHeight="14.4"/>
  <cols>
    <col min="1" max="1" width="118.109375" customWidth="1"/>
  </cols>
  <sheetData>
    <row r="1" spans="1:1" ht="15.6">
      <c r="A1" s="753" t="s">
        <v>567</v>
      </c>
    </row>
    <row r="3" spans="1:1" ht="15.6">
      <c r="A3" s="748" t="s">
        <v>568</v>
      </c>
    </row>
    <row r="4" spans="1:1" ht="15.6">
      <c r="A4" s="748" t="s">
        <v>569</v>
      </c>
    </row>
    <row r="5" spans="1:1" ht="15.6">
      <c r="A5" s="750"/>
    </row>
    <row r="6" spans="1:1" ht="15.6">
      <c r="A6" s="750" t="s">
        <v>539</v>
      </c>
    </row>
    <row r="7" spans="1:1" ht="15.6">
      <c r="A7" s="750" t="s">
        <v>570</v>
      </c>
    </row>
    <row r="8" spans="1:1" ht="15.6">
      <c r="A8" s="750" t="s">
        <v>540</v>
      </c>
    </row>
    <row r="9" spans="1:1" ht="15.6">
      <c r="A9" s="750" t="s">
        <v>556</v>
      </c>
    </row>
    <row r="10" spans="1:1" ht="15.6">
      <c r="A10" s="750" t="s">
        <v>571</v>
      </c>
    </row>
    <row r="11" spans="1:1" ht="15.6">
      <c r="A11" s="750"/>
    </row>
    <row r="12" spans="1:1" ht="46.8">
      <c r="A12" s="754" t="s">
        <v>572</v>
      </c>
    </row>
    <row r="13" spans="1:1" ht="15.6">
      <c r="A13" s="754"/>
    </row>
    <row r="14" spans="1:1" ht="31.2">
      <c r="A14" s="754" t="s">
        <v>573</v>
      </c>
    </row>
    <row r="15" spans="1:1" ht="15.6">
      <c r="A15" s="754"/>
    </row>
    <row r="16" spans="1:1" ht="15.6">
      <c r="A16" s="754" t="s">
        <v>574</v>
      </c>
    </row>
    <row r="17" spans="1:1" ht="15.6">
      <c r="A17" s="749" t="s">
        <v>575</v>
      </c>
    </row>
    <row r="18" spans="1:1" ht="15.6">
      <c r="A18" s="749" t="s">
        <v>576</v>
      </c>
    </row>
    <row r="19" spans="1:1" ht="15.6">
      <c r="A19" s="749" t="s">
        <v>577</v>
      </c>
    </row>
    <row r="20" spans="1:1" ht="15.6">
      <c r="A20" s="749" t="s">
        <v>578</v>
      </c>
    </row>
    <row r="21" spans="1:1" ht="15.6">
      <c r="A21" s="749" t="s">
        <v>579</v>
      </c>
    </row>
    <row r="22" spans="1:1" ht="15.6">
      <c r="A22" s="749" t="s">
        <v>580</v>
      </c>
    </row>
    <row r="23" spans="1:1" ht="15.6">
      <c r="A23" s="750"/>
    </row>
    <row r="24" spans="1:1" ht="15.6">
      <c r="A24" s="750" t="s">
        <v>581</v>
      </c>
    </row>
    <row r="25" spans="1:1" ht="15.6">
      <c r="A25" s="749" t="s">
        <v>582</v>
      </c>
    </row>
    <row r="26" spans="1:1" ht="15.6">
      <c r="A26" s="750"/>
    </row>
    <row r="27" spans="1:1" ht="15.6">
      <c r="A27" s="750" t="s">
        <v>583</v>
      </c>
    </row>
    <row r="28" spans="1:1" ht="15.6">
      <c r="A28" s="750"/>
    </row>
    <row r="29" spans="1:1" ht="15.6">
      <c r="A29" s="750" t="s">
        <v>584</v>
      </c>
    </row>
    <row r="30" spans="1:1" ht="15.6">
      <c r="A30" s="749" t="s">
        <v>585</v>
      </c>
    </row>
    <row r="31" spans="1:1" ht="15.6">
      <c r="A31" s="750"/>
    </row>
    <row r="32" spans="1:1" ht="15.6">
      <c r="A32" s="750" t="s">
        <v>586</v>
      </c>
    </row>
    <row r="33" spans="1:1" ht="62.4">
      <c r="A33" s="755" t="s">
        <v>587</v>
      </c>
    </row>
    <row r="34" spans="1:1" ht="15.6">
      <c r="A34" s="755"/>
    </row>
    <row r="35" spans="1:1" ht="15.6">
      <c r="A35" s="750" t="s">
        <v>588</v>
      </c>
    </row>
    <row r="36" spans="1:1" ht="62.4">
      <c r="A36" s="756" t="s">
        <v>589</v>
      </c>
    </row>
    <row r="37" spans="1:1" ht="15.6">
      <c r="A37" s="756"/>
    </row>
    <row r="38" spans="1:1" ht="15.6">
      <c r="A38" s="757" t="s">
        <v>590</v>
      </c>
    </row>
    <row r="39" spans="1:1" ht="46.8">
      <c r="A39" s="758" t="s">
        <v>591</v>
      </c>
    </row>
    <row r="40" spans="1:1" ht="15.6">
      <c r="A40" s="759"/>
    </row>
    <row r="41" spans="1:1" ht="15.6">
      <c r="A41" s="760" t="s">
        <v>592</v>
      </c>
    </row>
    <row r="42" spans="1:1" ht="31.2">
      <c r="A42" s="756" t="s">
        <v>593</v>
      </c>
    </row>
    <row r="43" spans="1:1" ht="15.6">
      <c r="A43" s="758"/>
    </row>
    <row r="44" spans="1:1" ht="15.6">
      <c r="A44" s="761" t="s">
        <v>594</v>
      </c>
    </row>
    <row r="45" spans="1:1" ht="31.2">
      <c r="A45" s="756" t="s">
        <v>595</v>
      </c>
    </row>
    <row r="46" spans="1:1" ht="15.6">
      <c r="A46" s="756"/>
    </row>
    <row r="47" spans="1:1" ht="31.2">
      <c r="A47" s="757" t="s">
        <v>596</v>
      </c>
    </row>
    <row r="48" spans="1:1" ht="15.6">
      <c r="A48" s="750"/>
    </row>
    <row r="49" spans="1:1" ht="15.6">
      <c r="A49" s="750" t="s">
        <v>597</v>
      </c>
    </row>
    <row r="50" spans="1:1" ht="15.6">
      <c r="A50" s="750" t="s">
        <v>598</v>
      </c>
    </row>
    <row r="51" spans="1:1" ht="15.6">
      <c r="A51" s="750"/>
    </row>
    <row r="52" spans="1:1" ht="15.6">
      <c r="A52" s="762"/>
    </row>
    <row r="53" spans="1:1" ht="15.6">
      <c r="A53" s="750" t="s">
        <v>599</v>
      </c>
    </row>
    <row r="54" spans="1:1" ht="15.6">
      <c r="A54" s="750" t="s">
        <v>600</v>
      </c>
    </row>
    <row r="55" spans="1:1" ht="15.6">
      <c r="A55" s="750"/>
    </row>
    <row r="56" spans="1:1" ht="15.6">
      <c r="A56" s="750" t="s">
        <v>601</v>
      </c>
    </row>
    <row r="61" spans="1:1">
      <c r="A61" s="739" t="s">
        <v>75</v>
      </c>
    </row>
  </sheetData>
  <hyperlinks>
    <hyperlink ref="A61" location="'TAB Contents'!A1" display="BACK TO TAB Contents" xr:uid="{A2975FB6-8561-4CFE-B0A0-8457EC71C446}"/>
  </hyperlinks>
  <pageMargins left="0.7" right="0.7" top="0.75" bottom="0.75" header="0.3" footer="0.3"/>
  <pageSetup scale="99" fitToHeight="0" orientation="portrait" horizontalDpi="1200" verticalDpi="1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A81D5-B8D3-4EB8-B44A-EC84CA675400}">
  <sheetPr>
    <pageSetUpPr fitToPage="1"/>
  </sheetPr>
  <dimension ref="A1:Q37"/>
  <sheetViews>
    <sheetView topLeftCell="A7" workbookViewId="0">
      <selection activeCell="A37" sqref="A37"/>
    </sheetView>
  </sheetViews>
  <sheetFormatPr defaultRowHeight="14.4"/>
  <cols>
    <col min="1" max="1" width="21.109375" bestFit="1" customWidth="1"/>
    <col min="5" max="5" width="10.33203125" bestFit="1" customWidth="1"/>
    <col min="6" max="6" width="14.33203125" bestFit="1" customWidth="1"/>
    <col min="7" max="7" width="10.5546875" bestFit="1" customWidth="1"/>
    <col min="8" max="8" width="13.33203125" bestFit="1" customWidth="1"/>
    <col min="9" max="9" width="12.6640625" bestFit="1" customWidth="1"/>
    <col min="10" max="10" width="10.5546875" bestFit="1" customWidth="1"/>
    <col min="12" max="12" width="12.6640625" bestFit="1" customWidth="1"/>
    <col min="13" max="13" width="47.44140625" bestFit="1" customWidth="1"/>
    <col min="14" max="14" width="12.109375" bestFit="1" customWidth="1"/>
    <col min="15" max="15" width="13.33203125" bestFit="1" customWidth="1"/>
    <col min="16" max="16" width="12.6640625" bestFit="1" customWidth="1"/>
  </cols>
  <sheetData>
    <row r="1" spans="1:17">
      <c r="A1" s="1" t="s">
        <v>602</v>
      </c>
      <c r="M1" s="78" t="s">
        <v>603</v>
      </c>
      <c r="N1" s="78"/>
      <c r="O1" s="78"/>
    </row>
    <row r="2" spans="1:17">
      <c r="A2" s="1" t="s">
        <v>604</v>
      </c>
      <c r="B2" s="79"/>
      <c r="C2" s="79"/>
      <c r="D2" s="1" t="s">
        <v>605</v>
      </c>
      <c r="F2" t="s">
        <v>606</v>
      </c>
    </row>
    <row r="3" spans="1:17">
      <c r="A3" s="1"/>
      <c r="B3" s="79"/>
      <c r="C3" s="79"/>
      <c r="D3" s="1"/>
    </row>
    <row r="4" spans="1:17" ht="172.8">
      <c r="A4" s="5"/>
      <c r="B4" s="5"/>
      <c r="C4" s="80" t="s">
        <v>607</v>
      </c>
      <c r="D4" s="80" t="s">
        <v>608</v>
      </c>
      <c r="E4" s="80" t="s">
        <v>609</v>
      </c>
      <c r="F4" s="80" t="s">
        <v>610</v>
      </c>
      <c r="G4" s="80" t="s">
        <v>611</v>
      </c>
      <c r="H4" s="80" t="s">
        <v>612</v>
      </c>
      <c r="I4" s="80" t="s">
        <v>613</v>
      </c>
      <c r="J4" s="80" t="s">
        <v>614</v>
      </c>
      <c r="K4" s="80" t="s">
        <v>615</v>
      </c>
      <c r="L4" s="80" t="s">
        <v>616</v>
      </c>
      <c r="M4" s="80"/>
      <c r="N4" s="80" t="s">
        <v>617</v>
      </c>
      <c r="O4" s="80"/>
      <c r="P4" s="80" t="s">
        <v>618</v>
      </c>
      <c r="Q4" s="5"/>
    </row>
    <row r="5" spans="1:17" ht="43.2">
      <c r="A5" s="81" t="s">
        <v>619</v>
      </c>
      <c r="B5" s="81" t="s">
        <v>620</v>
      </c>
      <c r="C5" s="81" t="s">
        <v>621</v>
      </c>
      <c r="D5" s="81" t="s">
        <v>622</v>
      </c>
      <c r="E5" s="81" t="s">
        <v>623</v>
      </c>
      <c r="F5" s="82" t="s">
        <v>624</v>
      </c>
      <c r="G5" s="83" t="s">
        <v>625</v>
      </c>
      <c r="H5" s="81" t="s">
        <v>626</v>
      </c>
      <c r="I5" s="81" t="s">
        <v>627</v>
      </c>
      <c r="J5" s="84" t="s">
        <v>628</v>
      </c>
      <c r="K5" s="84" t="s">
        <v>629</v>
      </c>
      <c r="L5" s="85" t="s">
        <v>630</v>
      </c>
      <c r="M5" s="86" t="s">
        <v>631</v>
      </c>
      <c r="N5" s="87" t="s">
        <v>632</v>
      </c>
      <c r="O5" s="87" t="s">
        <v>633</v>
      </c>
      <c r="P5" s="88" t="s">
        <v>634</v>
      </c>
      <c r="Q5" s="89"/>
    </row>
    <row r="6" spans="1:17">
      <c r="A6" s="90" t="s">
        <v>635</v>
      </c>
      <c r="B6" s="91"/>
      <c r="C6" s="92"/>
      <c r="D6" s="92"/>
      <c r="E6" s="92"/>
      <c r="F6" s="92"/>
      <c r="G6" s="92"/>
      <c r="H6" s="92"/>
      <c r="I6" s="92"/>
      <c r="J6" s="92"/>
      <c r="K6" s="92"/>
      <c r="L6" s="92"/>
      <c r="M6" s="93"/>
      <c r="N6" s="94"/>
      <c r="O6" s="92"/>
      <c r="P6" s="95"/>
      <c r="Q6" s="96"/>
    </row>
    <row r="7" spans="1:17">
      <c r="A7" s="97" t="s">
        <v>636</v>
      </c>
      <c r="B7" s="98"/>
      <c r="C7" t="s">
        <v>606</v>
      </c>
      <c r="D7" s="99">
        <v>20</v>
      </c>
      <c r="E7" s="98">
        <v>160</v>
      </c>
      <c r="F7" s="100">
        <v>80</v>
      </c>
      <c r="G7" s="101">
        <f>Table1[[#This Row],[Total hours]]*Table1[[#This Row],[Pay Rate]]</f>
        <v>3200</v>
      </c>
      <c r="H7" s="102">
        <v>600</v>
      </c>
      <c r="I7" s="102">
        <f t="shared" ref="I7:I21" si="0">SUM(G7:H7)</f>
        <v>3800</v>
      </c>
      <c r="J7" s="103">
        <f>Table1[[#This Row],[CoC hours]]*Table1[[#This Row],[Pay Rate]]</f>
        <v>1600</v>
      </c>
      <c r="K7" s="103">
        <f>Table1[[#This Row],[CoC hours]]/Table1[[#This Row],[Total hours]]*Table1[[#This Row],[Tax, Fringe, &amp; Prof. Ins]]</f>
        <v>300</v>
      </c>
      <c r="L7" s="104">
        <f t="shared" ref="L7:L21" si="1">SUM(J7:K7)</f>
        <v>1900</v>
      </c>
      <c r="M7" s="105">
        <v>1000</v>
      </c>
      <c r="N7" s="106">
        <f>Table1[[#This Row],[Total CoC  Expense Billed]]*0.1</f>
        <v>100</v>
      </c>
      <c r="O7" s="107">
        <f>Table1[[#This Row],[Total CoC  Expense Billed]]+Table1[[#This Row],[Indirect @ 10%]]</f>
        <v>1100</v>
      </c>
      <c r="P7" s="108">
        <f>Table1[[#This Row],[Total CoC Expense]]-Table1[[#This Row],[Total CoC  Expense Billed]]</f>
        <v>900</v>
      </c>
    </row>
    <row r="8" spans="1:17">
      <c r="A8" s="71" t="s">
        <v>636</v>
      </c>
      <c r="C8" t="s">
        <v>606</v>
      </c>
      <c r="D8" s="4">
        <v>20</v>
      </c>
      <c r="E8">
        <v>160</v>
      </c>
      <c r="F8" s="109">
        <v>50</v>
      </c>
      <c r="G8" s="110">
        <f>Table1[[#This Row],[Total hours]]*Table1[[#This Row],[Pay Rate]]</f>
        <v>3200</v>
      </c>
      <c r="H8" s="110">
        <v>600</v>
      </c>
      <c r="I8" s="110">
        <f t="shared" si="0"/>
        <v>3800</v>
      </c>
      <c r="J8" s="110">
        <f>Table1[[#This Row],[CoC hours]]*Table1[[#This Row],[Pay Rate]]</f>
        <v>1000</v>
      </c>
      <c r="K8" s="110">
        <f>Table1[[#This Row],[CoC hours]]/Table1[[#This Row],[Total hours]]*Table1[[#This Row],[Tax, Fringe, &amp; Prof. Ins]]</f>
        <v>187.5</v>
      </c>
      <c r="L8" s="111">
        <f t="shared" si="1"/>
        <v>1187.5</v>
      </c>
      <c r="M8" s="112">
        <v>1061.56</v>
      </c>
      <c r="N8" s="113">
        <f>Table1[[#This Row],[Total CoC  Expense Billed]]*0.1</f>
        <v>106.15600000000001</v>
      </c>
      <c r="O8" s="111">
        <f>Table1[[#This Row],[Total CoC  Expense Billed]]+Table1[[#This Row],[Indirect @ 10%]]</f>
        <v>1167.7159999999999</v>
      </c>
      <c r="P8" s="114">
        <f>Table1[[#This Row],[Total CoC Expense]]-Table1[[#This Row],[Total CoC  Expense Billed]]</f>
        <v>125.94000000000005</v>
      </c>
    </row>
    <row r="9" spans="1:17">
      <c r="A9" s="71"/>
      <c r="D9" s="4">
        <v>0</v>
      </c>
      <c r="E9">
        <v>0</v>
      </c>
      <c r="F9" s="115"/>
      <c r="G9" s="101">
        <f>Table1[[#This Row],[Total hours]]*Table1[[#This Row],[Pay Rate]]</f>
        <v>0</v>
      </c>
      <c r="H9" s="101"/>
      <c r="I9" s="101">
        <f t="shared" si="0"/>
        <v>0</v>
      </c>
      <c r="J9" s="103">
        <f>Table1[[#This Row],[CoC hours]]*Table1[[#This Row],[Pay Rate]]</f>
        <v>0</v>
      </c>
      <c r="K9" s="103"/>
      <c r="L9" s="116">
        <f t="shared" si="1"/>
        <v>0</v>
      </c>
      <c r="M9" s="117">
        <v>0</v>
      </c>
      <c r="N9" s="118">
        <f>Table1[[#This Row],[Total CoC  Expense Billed]]*0.1</f>
        <v>0</v>
      </c>
      <c r="O9" s="119">
        <f>Table1[[#This Row],[Total CoC  Expense Billed]]+Table1[[#This Row],[Indirect @ 10%]]</f>
        <v>0</v>
      </c>
      <c r="P9" s="120">
        <f>Table1[[#This Row],[Total CoC Expense]]-Table1[[#This Row],[Total CoC  Expense Billed]]</f>
        <v>0</v>
      </c>
    </row>
    <row r="10" spans="1:17">
      <c r="A10" s="121" t="s">
        <v>637</v>
      </c>
      <c r="B10" s="122"/>
      <c r="C10" s="122"/>
      <c r="D10" s="123"/>
      <c r="E10" s="122"/>
      <c r="F10" s="122"/>
      <c r="G10" s="124"/>
      <c r="H10" s="124"/>
      <c r="I10" s="124"/>
      <c r="J10" s="124"/>
      <c r="K10" s="124"/>
      <c r="L10" s="125"/>
      <c r="M10" s="126"/>
      <c r="N10" s="127"/>
      <c r="O10" s="125"/>
      <c r="P10" s="128"/>
    </row>
    <row r="11" spans="1:17">
      <c r="A11" s="71" t="s">
        <v>638</v>
      </c>
      <c r="C11" t="s">
        <v>606</v>
      </c>
      <c r="D11" s="4">
        <v>20</v>
      </c>
      <c r="E11">
        <v>160</v>
      </c>
      <c r="F11" s="115">
        <v>100</v>
      </c>
      <c r="G11" s="101">
        <f>Table1[[#This Row],[Total hours]]*Table1[[#This Row],[Pay Rate]]</f>
        <v>3200</v>
      </c>
      <c r="H11" s="101">
        <v>800</v>
      </c>
      <c r="I11" s="101">
        <f t="shared" si="0"/>
        <v>4000</v>
      </c>
      <c r="J11" s="103">
        <f>Table1[[#This Row],[CoC hours]]*Table1[[#This Row],[Pay Rate]]</f>
        <v>2000</v>
      </c>
      <c r="K11" s="103">
        <f>Table1[[#This Row],[CoC hours]]/Table1[[#This Row],[Total hours]]*Table1[[#This Row],[Tax, Fringe, &amp; Prof. Ins]]</f>
        <v>500</v>
      </c>
      <c r="L11" s="116">
        <f t="shared" si="1"/>
        <v>2500</v>
      </c>
      <c r="M11" s="129">
        <v>2500</v>
      </c>
      <c r="N11" s="118">
        <f>Table1[[#This Row],[Total CoC  Expense Billed]]*0.1</f>
        <v>250</v>
      </c>
      <c r="O11" s="130">
        <f>Table1[[#This Row],[Total CoC  Expense Billed]]+Table1[[#This Row],[Indirect @ 10%]]</f>
        <v>2750</v>
      </c>
      <c r="P11" s="120">
        <f>Table1[[#This Row],[Total CoC Expense]]-Table1[[#This Row],[Total CoC  Expense Billed]]</f>
        <v>0</v>
      </c>
    </row>
    <row r="12" spans="1:17">
      <c r="A12" s="71" t="s">
        <v>638</v>
      </c>
      <c r="C12" t="s">
        <v>606</v>
      </c>
      <c r="D12" s="4">
        <v>20</v>
      </c>
      <c r="E12">
        <v>160</v>
      </c>
      <c r="F12" s="109">
        <v>60</v>
      </c>
      <c r="G12" s="110">
        <f>Table1[[#This Row],[Total hours]]*Table1[[#This Row],[Pay Rate]]</f>
        <v>3200</v>
      </c>
      <c r="H12" s="110">
        <v>600</v>
      </c>
      <c r="I12" s="110">
        <f t="shared" si="0"/>
        <v>3800</v>
      </c>
      <c r="J12" s="110">
        <f>Table1[[#This Row],[CoC hours]]*Table1[[#This Row],[Pay Rate]]</f>
        <v>1200</v>
      </c>
      <c r="K12" s="110">
        <f>Table1[[#This Row],[CoC hours]]/Table1[[#This Row],[Total hours]]*Table1[[#This Row],[Tax, Fringe, &amp; Prof. Ins]]</f>
        <v>225</v>
      </c>
      <c r="L12" s="111">
        <f t="shared" si="1"/>
        <v>1425</v>
      </c>
      <c r="M12" s="112">
        <v>1000</v>
      </c>
      <c r="N12" s="111">
        <f>Table1[[#This Row],[Total CoC  Expense Billed]]*0.1</f>
        <v>100</v>
      </c>
      <c r="O12" s="111">
        <f>Table1[[#This Row],[Total CoC  Expense Billed]]+Table1[[#This Row],[Indirect @ 10%]]</f>
        <v>1100</v>
      </c>
      <c r="P12" s="131">
        <f>Table1[[#This Row],[Total CoC Expense]]-Table1[[#This Row],[Total CoC  Expense Billed]]</f>
        <v>425</v>
      </c>
    </row>
    <row r="13" spans="1:17">
      <c r="A13" s="132"/>
      <c r="B13" s="133"/>
      <c r="C13" s="133"/>
      <c r="D13" s="134">
        <v>0</v>
      </c>
      <c r="E13" s="133">
        <v>0</v>
      </c>
      <c r="F13" s="135"/>
      <c r="G13" s="101">
        <f>Table1[[#This Row],[Total hours]]*Table1[[#This Row],[Pay Rate]]</f>
        <v>0</v>
      </c>
      <c r="H13" s="136"/>
      <c r="I13" s="101">
        <f t="shared" si="0"/>
        <v>0</v>
      </c>
      <c r="J13" s="103">
        <f>Table1[[#This Row],[CoC hours]]*Table1[[#This Row],[Pay Rate]]</f>
        <v>0</v>
      </c>
      <c r="K13" s="137"/>
      <c r="L13" s="116">
        <f t="shared" si="1"/>
        <v>0</v>
      </c>
      <c r="M13" s="117">
        <v>0</v>
      </c>
      <c r="N13" s="138">
        <f>Table1[[#This Row],[Total CoC  Expense Billed]]*0.1</f>
        <v>0</v>
      </c>
      <c r="O13" s="139">
        <f>Table1[[#This Row],[Total CoC  Expense Billed]]+Table1[[#This Row],[Indirect @ 10%]]</f>
        <v>0</v>
      </c>
      <c r="P13" s="120">
        <f>Table1[[#This Row],[Total CoC Expense]]-Table1[[#This Row],[Total CoC  Expense Billed]]</f>
        <v>0</v>
      </c>
    </row>
    <row r="14" spans="1:17">
      <c r="A14" s="121" t="s">
        <v>285</v>
      </c>
      <c r="B14" s="122"/>
      <c r="C14" s="122"/>
      <c r="D14" s="123"/>
      <c r="E14" s="122"/>
      <c r="F14" s="122"/>
      <c r="G14" s="124"/>
      <c r="H14" s="124"/>
      <c r="I14" s="124"/>
      <c r="J14" s="124"/>
      <c r="K14" s="124"/>
      <c r="L14" s="125"/>
      <c r="M14" s="126"/>
      <c r="N14" s="127"/>
      <c r="O14" s="127"/>
      <c r="P14" s="128"/>
    </row>
    <row r="15" spans="1:17">
      <c r="A15" s="71" t="s">
        <v>639</v>
      </c>
      <c r="C15" t="s">
        <v>606</v>
      </c>
      <c r="D15" s="4">
        <v>20</v>
      </c>
      <c r="E15">
        <v>80</v>
      </c>
      <c r="F15" s="115">
        <v>10</v>
      </c>
      <c r="G15" s="101">
        <f>Table1[[#This Row],[Total hours]]*Table1[[#This Row],[Pay Rate]]</f>
        <v>1600</v>
      </c>
      <c r="H15" s="101">
        <v>200</v>
      </c>
      <c r="I15" s="101">
        <f t="shared" ref="I15:I16" si="2">SUM(G15:H15)</f>
        <v>1800</v>
      </c>
      <c r="J15" s="103">
        <f>Table1[[#This Row],[CoC hours]]*Table1[[#This Row],[Pay Rate]]</f>
        <v>200</v>
      </c>
      <c r="K15" s="103">
        <f>Table1[[#This Row],[CoC hours]]/Table1[[#This Row],[Total hours]]*Table1[[#This Row],[Tax, Fringe, &amp; Prof. Ins]]</f>
        <v>25</v>
      </c>
      <c r="L15" s="116">
        <f t="shared" ref="L15:L16" si="3">SUM(J15:K15)</f>
        <v>225</v>
      </c>
      <c r="M15" s="129">
        <v>209.38</v>
      </c>
      <c r="N15" s="118">
        <f>Table1[[#This Row],[Total CoC  Expense Billed]]*0.1</f>
        <v>20.938000000000002</v>
      </c>
      <c r="O15" s="130">
        <f>Table1[[#This Row],[Total CoC  Expense Billed]]+Table1[[#This Row],[Indirect @ 10%]]</f>
        <v>230.31799999999998</v>
      </c>
      <c r="P15" s="120">
        <f>Table1[[#This Row],[Total CoC Expense]]-Table1[[#This Row],[Total CoC  Expense Billed]]</f>
        <v>15.620000000000005</v>
      </c>
    </row>
    <row r="16" spans="1:17">
      <c r="A16" s="71" t="s">
        <v>639</v>
      </c>
      <c r="C16" t="s">
        <v>606</v>
      </c>
      <c r="D16" s="4">
        <v>20</v>
      </c>
      <c r="E16">
        <v>80</v>
      </c>
      <c r="F16" s="109">
        <v>20</v>
      </c>
      <c r="G16" s="110">
        <f>Table1[[#This Row],[Total hours]]*Table1[[#This Row],[Pay Rate]]</f>
        <v>1600</v>
      </c>
      <c r="H16" s="110">
        <v>200</v>
      </c>
      <c r="I16" s="110">
        <f t="shared" si="2"/>
        <v>1800</v>
      </c>
      <c r="J16" s="110">
        <f>Table1[[#This Row],[CoC hours]]*Table1[[#This Row],[Pay Rate]]</f>
        <v>400</v>
      </c>
      <c r="K16" s="110">
        <f>Table1[[#This Row],[CoC hours]]/Table1[[#This Row],[Total hours]]*Table1[[#This Row],[Tax, Fringe, &amp; Prof. Ins]]</f>
        <v>50</v>
      </c>
      <c r="L16" s="111">
        <f t="shared" si="3"/>
        <v>450</v>
      </c>
      <c r="M16" s="112">
        <v>100</v>
      </c>
      <c r="N16" s="111">
        <f>Table1[[#This Row],[Total CoC  Expense Billed]]*0.1</f>
        <v>10</v>
      </c>
      <c r="O16" s="111">
        <f>Table1[[#This Row],[Total CoC  Expense Billed]]+Table1[[#This Row],[Indirect @ 10%]]</f>
        <v>110</v>
      </c>
      <c r="P16" s="131">
        <f>Table1[[#This Row],[Total CoC Expense]]-Table1[[#This Row],[Total CoC  Expense Billed]]</f>
        <v>350</v>
      </c>
    </row>
    <row r="17" spans="1:16">
      <c r="A17" s="132"/>
      <c r="B17" s="133"/>
      <c r="C17" s="133"/>
      <c r="D17" s="134">
        <v>0</v>
      </c>
      <c r="E17" s="133">
        <v>0</v>
      </c>
      <c r="F17" s="135"/>
      <c r="G17" s="101">
        <f>Table1[[#This Row],[Total hours]]*Table1[[#This Row],[Pay Rate]]</f>
        <v>0</v>
      </c>
      <c r="H17" s="136"/>
      <c r="I17" s="101">
        <f t="shared" si="0"/>
        <v>0</v>
      </c>
      <c r="J17" s="103">
        <f>Table1[[#This Row],[CoC hours]]*Table1[[#This Row],[Pay Rate]]</f>
        <v>0</v>
      </c>
      <c r="K17" s="137"/>
      <c r="L17" s="116">
        <f t="shared" si="1"/>
        <v>0</v>
      </c>
      <c r="M17" s="117">
        <v>0</v>
      </c>
      <c r="N17" s="138">
        <f>Table1[[#This Row],[Total CoC  Expense Billed]]*0.1</f>
        <v>0</v>
      </c>
      <c r="O17" s="139">
        <f>Table1[[#This Row],[Total CoC  Expense Billed]]+Table1[[#This Row],[Indirect @ 10%]]</f>
        <v>0</v>
      </c>
      <c r="P17" s="120">
        <f>Table1[[#This Row],[Total CoC Expense]]-Table1[[#This Row],[Total CoC  Expense Billed]]</f>
        <v>0</v>
      </c>
    </row>
    <row r="18" spans="1:16">
      <c r="A18" s="140" t="s">
        <v>640</v>
      </c>
      <c r="B18" s="122"/>
      <c r="C18" s="122"/>
      <c r="D18" s="123"/>
      <c r="E18" s="122"/>
      <c r="F18" s="122"/>
      <c r="G18" s="124"/>
      <c r="H18" s="124"/>
      <c r="I18" s="124"/>
      <c r="J18" s="124"/>
      <c r="K18" s="124"/>
      <c r="L18" s="125"/>
      <c r="M18" s="126"/>
      <c r="N18" s="127"/>
      <c r="O18" s="127"/>
      <c r="P18" s="128"/>
    </row>
    <row r="19" spans="1:16">
      <c r="A19" s="71" t="s">
        <v>641</v>
      </c>
      <c r="C19" t="s">
        <v>606</v>
      </c>
      <c r="D19" s="4">
        <v>20</v>
      </c>
      <c r="E19">
        <v>160</v>
      </c>
      <c r="F19" s="115">
        <v>5</v>
      </c>
      <c r="G19" s="101">
        <f>Table1[[#This Row],[Total hours]]*Table1[[#This Row],[Pay Rate]]</f>
        <v>3200</v>
      </c>
      <c r="H19" s="101">
        <v>430</v>
      </c>
      <c r="I19" s="101">
        <f t="shared" si="0"/>
        <v>3630</v>
      </c>
      <c r="J19" s="103">
        <f>Table1[[#This Row],[CoC hours]]*Table1[[#This Row],[Pay Rate]]</f>
        <v>100</v>
      </c>
      <c r="K19" s="103">
        <f>Table1[[#This Row],[CoC hours]]/Table1[[#This Row],[Total hours]]*Table1[[#This Row],[Tax, Fringe, &amp; Prof. Ins]]</f>
        <v>13.4375</v>
      </c>
      <c r="L19" s="116">
        <f t="shared" si="1"/>
        <v>113.4375</v>
      </c>
      <c r="M19" s="129">
        <v>50</v>
      </c>
      <c r="N19" s="118">
        <f>Table1[[#This Row],[Total CoC  Expense Billed]]*0.1</f>
        <v>5</v>
      </c>
      <c r="O19" s="130">
        <f>Table1[[#This Row],[Total CoC  Expense Billed]]+Table1[[#This Row],[Indirect @ 10%]]</f>
        <v>55</v>
      </c>
      <c r="P19" s="141">
        <f>Table1[[#This Row],[Total CoC Expense]]-Table1[[#This Row],[Total CoC  Expense Billed]]</f>
        <v>63.4375</v>
      </c>
    </row>
    <row r="20" spans="1:16">
      <c r="A20" s="71" t="s">
        <v>641</v>
      </c>
      <c r="C20" t="s">
        <v>606</v>
      </c>
      <c r="D20" s="4">
        <v>20</v>
      </c>
      <c r="E20">
        <v>160</v>
      </c>
      <c r="F20" s="109">
        <v>12</v>
      </c>
      <c r="G20" s="110">
        <f>Table1[[#This Row],[Total hours]]*Table1[[#This Row],[Pay Rate]]</f>
        <v>3200</v>
      </c>
      <c r="H20" s="110">
        <v>400</v>
      </c>
      <c r="I20" s="110">
        <f t="shared" si="0"/>
        <v>3600</v>
      </c>
      <c r="J20" s="110">
        <f>Table1[[#This Row],[CoC hours]]*Table1[[#This Row],[Pay Rate]]</f>
        <v>240</v>
      </c>
      <c r="K20" s="110">
        <f>Table1[[#This Row],[CoC hours]]/Table1[[#This Row],[Total hours]]*Table1[[#This Row],[Tax, Fringe, &amp; Prof. Ins]]</f>
        <v>30</v>
      </c>
      <c r="L20" s="111">
        <f t="shared" si="1"/>
        <v>270</v>
      </c>
      <c r="M20" s="112">
        <v>100</v>
      </c>
      <c r="N20" s="111">
        <f>Table1[[#This Row],[Total CoC  Expense Billed]]*0.1</f>
        <v>10</v>
      </c>
      <c r="O20" s="111">
        <f>Table1[[#This Row],[Total CoC  Expense Billed]]+Table1[[#This Row],[Indirect @ 10%]]</f>
        <v>110</v>
      </c>
      <c r="P20" s="142">
        <f>Table1[[#This Row],[Total CoC Expense]]-Table1[[#This Row],[Total CoC  Expense Billed]]</f>
        <v>170</v>
      </c>
    </row>
    <row r="21" spans="1:16">
      <c r="A21" s="71"/>
      <c r="D21" s="4">
        <v>0</v>
      </c>
      <c r="E21">
        <v>0</v>
      </c>
      <c r="F21" s="115"/>
      <c r="G21" s="101">
        <f>Table1[[#This Row],[Total hours]]*Table1[[#This Row],[Pay Rate]]</f>
        <v>0</v>
      </c>
      <c r="H21" s="101"/>
      <c r="I21" s="101">
        <f t="shared" si="0"/>
        <v>0</v>
      </c>
      <c r="J21" s="103">
        <f>Table1[[#This Row],[CoC hours]]*Table1[[#This Row],[Pay Rate]]</f>
        <v>0</v>
      </c>
      <c r="K21" s="103"/>
      <c r="L21" s="116">
        <f t="shared" si="1"/>
        <v>0</v>
      </c>
      <c r="M21" s="143">
        <v>0</v>
      </c>
      <c r="N21" s="144">
        <f>Table1[[#This Row],[Total CoC  Expense Billed]]*0.1</f>
        <v>0</v>
      </c>
      <c r="O21" s="130">
        <f>Table1[[#This Row],[Total CoC  Expense Billed]]+Table1[[#This Row],[Indirect @ 10%]]</f>
        <v>0</v>
      </c>
      <c r="P21" s="120">
        <f>Table1[[#This Row],[Total CoC Expense]]-Table1[[#This Row],[Total CoC  Expense Billed]]</f>
        <v>0</v>
      </c>
    </row>
    <row r="22" spans="1:16">
      <c r="A22" s="145"/>
      <c r="B22" s="146"/>
      <c r="C22" s="146"/>
      <c r="D22" s="147"/>
      <c r="E22" s="146"/>
      <c r="F22" s="146"/>
      <c r="G22" s="148"/>
      <c r="H22" s="148"/>
      <c r="I22" s="148"/>
      <c r="J22" s="148"/>
      <c r="K22" s="148"/>
      <c r="L22" s="149" t="s">
        <v>642</v>
      </c>
      <c r="M22" s="150">
        <f>SUM(M6:M21)</f>
        <v>6020.94</v>
      </c>
      <c r="N22" s="151">
        <f>SUM(N6:N21)</f>
        <v>602.09399999999994</v>
      </c>
      <c r="O22" s="152">
        <f>SUM(O6:O21)</f>
        <v>6623.0340000000006</v>
      </c>
      <c r="P22" s="150">
        <f>SUM(P6:P21)</f>
        <v>2049.9974999999999</v>
      </c>
    </row>
    <row r="23" spans="1:16" ht="28.8">
      <c r="J23" s="5"/>
      <c r="L23" s="96" t="s">
        <v>643</v>
      </c>
      <c r="M23" s="105">
        <f>M7+M8</f>
        <v>2061.56</v>
      </c>
      <c r="N23" s="153">
        <f>N7+N8</f>
        <v>206.15600000000001</v>
      </c>
      <c r="O23" s="154">
        <f>O7+O8</f>
        <v>2267.7159999999999</v>
      </c>
      <c r="P23" s="155">
        <f>P7+P8</f>
        <v>1025.94</v>
      </c>
    </row>
    <row r="24" spans="1:16" ht="28.8">
      <c r="J24" s="5"/>
      <c r="L24" s="96" t="s">
        <v>644</v>
      </c>
      <c r="M24" s="129">
        <f>M11+M12</f>
        <v>3500</v>
      </c>
      <c r="N24" s="156">
        <f>N11+N12</f>
        <v>350</v>
      </c>
      <c r="O24" s="157">
        <f>O11+O12</f>
        <v>3850</v>
      </c>
      <c r="P24" s="158">
        <f>P11+P12</f>
        <v>425</v>
      </c>
    </row>
    <row r="25" spans="1:16">
      <c r="J25" s="5"/>
      <c r="L25" s="96" t="s">
        <v>645</v>
      </c>
      <c r="M25" s="129">
        <f>M15+M16</f>
        <v>309.38</v>
      </c>
      <c r="N25" s="156">
        <f>N15+N16</f>
        <v>30.938000000000002</v>
      </c>
      <c r="O25" s="157">
        <f>O15+O16</f>
        <v>340.31799999999998</v>
      </c>
      <c r="P25" s="158">
        <f>P15+P16</f>
        <v>365.62</v>
      </c>
    </row>
    <row r="26" spans="1:16">
      <c r="J26" s="5"/>
      <c r="L26" s="96" t="s">
        <v>646</v>
      </c>
      <c r="M26" s="159">
        <f>M19+M20</f>
        <v>150</v>
      </c>
      <c r="N26" s="160">
        <f>N19+N20</f>
        <v>15</v>
      </c>
      <c r="O26" s="161">
        <f>O19+O20</f>
        <v>165</v>
      </c>
      <c r="P26" s="162">
        <f>P19+P20</f>
        <v>233.4375</v>
      </c>
    </row>
    <row r="27" spans="1:16" ht="15" thickBot="1">
      <c r="A27" s="133"/>
      <c r="B27" s="133"/>
      <c r="C27" s="133"/>
      <c r="D27" s="133"/>
      <c r="E27" s="133"/>
      <c r="G27" s="133"/>
      <c r="H27" s="133"/>
      <c r="J27" s="163"/>
      <c r="L27" s="163" t="s">
        <v>647</v>
      </c>
      <c r="M27" s="164">
        <f>SUM(M23:M26)</f>
        <v>6020.94</v>
      </c>
      <c r="N27" s="165">
        <f>SUM(N23:N26)</f>
        <v>602.09399999999994</v>
      </c>
      <c r="O27" s="166">
        <f>SUM(O23:O26)</f>
        <v>6623.0340000000006</v>
      </c>
      <c r="P27" s="167">
        <f>SUM(Table1[Total Match Expense])</f>
        <v>2049.9974999999999</v>
      </c>
    </row>
    <row r="28" spans="1:16" ht="15" thickTop="1">
      <c r="A28" t="s">
        <v>648</v>
      </c>
      <c r="G28" t="s">
        <v>504</v>
      </c>
      <c r="M28" s="78" t="s">
        <v>603</v>
      </c>
      <c r="N28" s="78"/>
      <c r="O28" s="78"/>
    </row>
    <row r="30" spans="1:16">
      <c r="A30" s="133"/>
      <c r="B30" s="133"/>
      <c r="C30" s="133"/>
      <c r="D30" s="133"/>
      <c r="E30" s="133"/>
    </row>
    <row r="31" spans="1:16">
      <c r="A31" t="s">
        <v>649</v>
      </c>
    </row>
    <row r="37" spans="1:1">
      <c r="A37" s="739" t="s">
        <v>75</v>
      </c>
    </row>
  </sheetData>
  <hyperlinks>
    <hyperlink ref="A37" location="'TAB Contents'!A1" display="BACK TO TAB Contents" xr:uid="{9EF3FD84-25B9-483B-AC52-9AF55E88A2E7}"/>
  </hyperlinks>
  <pageMargins left="0.7" right="0.7" top="0.75" bottom="0.75" header="0.3" footer="0.3"/>
  <pageSetup scale="54" orientation="landscape"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8C458-050F-4484-B530-9E5529E68775}">
  <sheetPr>
    <pageSetUpPr fitToPage="1"/>
  </sheetPr>
  <dimension ref="A1:I32"/>
  <sheetViews>
    <sheetView workbookViewId="0">
      <selection activeCell="A28" sqref="A28"/>
    </sheetView>
  </sheetViews>
  <sheetFormatPr defaultRowHeight="14.4"/>
  <cols>
    <col min="1" max="1" width="11.6640625" style="174" customWidth="1"/>
    <col min="2" max="2" width="19.33203125" customWidth="1"/>
    <col min="3" max="3" width="52.33203125" customWidth="1"/>
    <col min="4" max="4" width="13.6640625" customWidth="1"/>
    <col min="5" max="5" width="16.6640625" customWidth="1"/>
    <col min="6" max="6" width="15.33203125" customWidth="1"/>
    <col min="7" max="7" width="17" customWidth="1"/>
    <col min="8" max="8" width="17.88671875" customWidth="1"/>
    <col min="9" max="9" width="17.44140625" customWidth="1"/>
  </cols>
  <sheetData>
    <row r="1" spans="1:8" ht="15.6">
      <c r="A1" s="3" t="s">
        <v>650</v>
      </c>
      <c r="D1" s="163"/>
      <c r="E1" s="171" t="s">
        <v>651</v>
      </c>
    </row>
    <row r="2" spans="1:8">
      <c r="A2" s="172" t="s">
        <v>506</v>
      </c>
      <c r="B2" s="173" t="s">
        <v>652</v>
      </c>
      <c r="C2" s="173"/>
    </row>
    <row r="3" spans="1:8" ht="43.2">
      <c r="D3" s="80" t="s">
        <v>653</v>
      </c>
    </row>
    <row r="4" spans="1:8" ht="43.2">
      <c r="A4" s="175" t="s">
        <v>504</v>
      </c>
      <c r="B4" s="176" t="s">
        <v>654</v>
      </c>
      <c r="C4" s="176" t="s">
        <v>655</v>
      </c>
      <c r="D4" s="176" t="s">
        <v>532</v>
      </c>
      <c r="E4" s="177" t="s">
        <v>656</v>
      </c>
      <c r="F4" s="178" t="s">
        <v>632</v>
      </c>
      <c r="G4" s="178" t="s">
        <v>657</v>
      </c>
      <c r="H4" s="179" t="s">
        <v>634</v>
      </c>
    </row>
    <row r="5" spans="1:8">
      <c r="A5" s="180" t="s">
        <v>658</v>
      </c>
      <c r="B5" s="181"/>
      <c r="C5" s="181"/>
      <c r="D5" s="181"/>
      <c r="E5" s="182"/>
      <c r="F5" s="182"/>
      <c r="G5" s="182"/>
      <c r="H5" s="183"/>
    </row>
    <row r="6" spans="1:8">
      <c r="A6" s="184">
        <v>44775</v>
      </c>
      <c r="B6" s="98" t="s">
        <v>659</v>
      </c>
      <c r="C6" t="s">
        <v>660</v>
      </c>
      <c r="D6" s="185">
        <v>60</v>
      </c>
      <c r="E6" s="186">
        <v>60</v>
      </c>
      <c r="F6" s="187">
        <f>E6*0.1</f>
        <v>6</v>
      </c>
      <c r="G6" s="188">
        <f>E6+F6</f>
        <v>66</v>
      </c>
      <c r="H6" s="189">
        <f>D6-E6</f>
        <v>0</v>
      </c>
    </row>
    <row r="7" spans="1:8">
      <c r="A7" s="190">
        <v>44775</v>
      </c>
      <c r="B7" t="s">
        <v>659</v>
      </c>
      <c r="C7" t="s">
        <v>661</v>
      </c>
      <c r="D7" s="187">
        <v>60</v>
      </c>
      <c r="E7" s="191">
        <v>60</v>
      </c>
      <c r="F7" s="187">
        <f>E7*0.1</f>
        <v>6</v>
      </c>
      <c r="G7" s="188">
        <f>E7+F7</f>
        <v>66</v>
      </c>
      <c r="H7" s="189">
        <f>D7-E7</f>
        <v>0</v>
      </c>
    </row>
    <row r="8" spans="1:8">
      <c r="A8" s="184"/>
      <c r="C8" s="133"/>
      <c r="D8" s="192"/>
      <c r="E8" s="186"/>
      <c r="F8" s="187">
        <f>E8*0.1</f>
        <v>0</v>
      </c>
      <c r="G8" s="188">
        <f>E8+F8</f>
        <v>0</v>
      </c>
      <c r="H8" s="189">
        <f>D8-E8</f>
        <v>0</v>
      </c>
    </row>
    <row r="9" spans="1:8">
      <c r="A9" s="193"/>
      <c r="B9" s="194"/>
      <c r="C9" s="195" t="s">
        <v>662</v>
      </c>
      <c r="D9" s="196">
        <f>SUM(D6:D8)</f>
        <v>120</v>
      </c>
      <c r="E9" s="197">
        <f>SUM(E6:E8)</f>
        <v>120</v>
      </c>
      <c r="F9" s="196">
        <f>SUM(F6:F8)</f>
        <v>12</v>
      </c>
      <c r="G9" s="198">
        <f>SUM(G6:G8)</f>
        <v>132</v>
      </c>
      <c r="H9" s="199">
        <f>SUM(H6:H7)</f>
        <v>0</v>
      </c>
    </row>
    <row r="10" spans="1:8">
      <c r="A10" s="200" t="s">
        <v>663</v>
      </c>
      <c r="B10" s="201"/>
      <c r="C10" s="201"/>
      <c r="D10" s="202"/>
      <c r="E10" s="203"/>
      <c r="F10" s="203"/>
      <c r="G10" s="203"/>
      <c r="H10" s="204"/>
    </row>
    <row r="11" spans="1:8">
      <c r="A11" s="205">
        <v>44804</v>
      </c>
      <c r="B11" s="98"/>
      <c r="C11" s="168" t="s">
        <v>664</v>
      </c>
      <c r="D11" s="206">
        <v>250</v>
      </c>
      <c r="E11" s="207">
        <v>250</v>
      </c>
      <c r="F11" s="187">
        <f>E11*0.1</f>
        <v>25</v>
      </c>
      <c r="G11" s="188">
        <f>E11</f>
        <v>250</v>
      </c>
      <c r="H11" s="189">
        <f>D11-E11</f>
        <v>0</v>
      </c>
    </row>
    <row r="12" spans="1:8">
      <c r="A12" s="184">
        <v>44804</v>
      </c>
      <c r="C12" s="169" t="s">
        <v>665</v>
      </c>
      <c r="D12" s="206">
        <v>150</v>
      </c>
      <c r="E12" s="207">
        <v>150</v>
      </c>
      <c r="F12" s="187">
        <f>E12*0.1</f>
        <v>15</v>
      </c>
      <c r="G12" s="188">
        <f>E12</f>
        <v>150</v>
      </c>
      <c r="H12" s="189">
        <f>D12-E12</f>
        <v>0</v>
      </c>
    </row>
    <row r="13" spans="1:8">
      <c r="A13" s="208"/>
      <c r="B13" s="133"/>
      <c r="C13" s="170"/>
      <c r="D13" s="206"/>
      <c r="E13" s="207"/>
      <c r="F13" s="209"/>
      <c r="G13" s="188">
        <f>E13</f>
        <v>0</v>
      </c>
      <c r="H13" s="189">
        <f>D13-E13</f>
        <v>0</v>
      </c>
    </row>
    <row r="14" spans="1:8">
      <c r="A14" s="210"/>
      <c r="B14" s="211"/>
      <c r="C14" s="195" t="s">
        <v>666</v>
      </c>
      <c r="D14" s="212">
        <f>SUM(D11:D13)</f>
        <v>400</v>
      </c>
      <c r="E14" s="197">
        <f>SUM(E11:E13)</f>
        <v>400</v>
      </c>
      <c r="F14" s="196">
        <v>0</v>
      </c>
      <c r="G14" s="198">
        <f>SUM(G11:G13)</f>
        <v>400</v>
      </c>
      <c r="H14" s="199">
        <f>SUM(H11:H13)</f>
        <v>0</v>
      </c>
    </row>
    <row r="15" spans="1:8">
      <c r="A15" s="213" t="s">
        <v>667</v>
      </c>
      <c r="B15" s="214"/>
      <c r="C15" s="214"/>
      <c r="D15" s="202"/>
      <c r="E15" s="203"/>
      <c r="F15" s="203"/>
      <c r="G15" s="203"/>
      <c r="H15" s="215"/>
    </row>
    <row r="16" spans="1:8">
      <c r="B16" s="174" t="s">
        <v>668</v>
      </c>
      <c r="C16" s="216" t="s">
        <v>669</v>
      </c>
      <c r="D16" s="217">
        <v>40</v>
      </c>
      <c r="E16" s="218">
        <v>40</v>
      </c>
      <c r="F16" s="187">
        <f>E16*0.1</f>
        <v>4</v>
      </c>
      <c r="G16" s="219">
        <f>E16</f>
        <v>40</v>
      </c>
      <c r="H16" s="220">
        <f>D16-E16</f>
        <v>0</v>
      </c>
    </row>
    <row r="17" spans="1:9">
      <c r="B17" s="174"/>
      <c r="C17" s="216"/>
      <c r="D17" s="221"/>
      <c r="E17" s="222"/>
      <c r="F17" s="187">
        <f>E17*0.1</f>
        <v>0</v>
      </c>
      <c r="G17" s="223"/>
      <c r="H17" s="224"/>
    </row>
    <row r="18" spans="1:9">
      <c r="A18" s="225"/>
      <c r="B18" s="226"/>
      <c r="C18" s="227" t="s">
        <v>670</v>
      </c>
      <c r="D18" s="228">
        <f>SUM(D16:D17)</f>
        <v>40</v>
      </c>
      <c r="E18" s="229">
        <f>SUM(E16:E17)</f>
        <v>40</v>
      </c>
      <c r="F18" s="230">
        <v>0</v>
      </c>
      <c r="G18" s="231">
        <f>E18</f>
        <v>40</v>
      </c>
      <c r="H18" s="232">
        <f>SUM(H16:H17)</f>
        <v>0</v>
      </c>
      <c r="I18" s="1"/>
    </row>
    <row r="19" spans="1:9">
      <c r="A19" s="213" t="s">
        <v>671</v>
      </c>
      <c r="B19" s="214"/>
      <c r="C19" s="214"/>
      <c r="D19" s="202"/>
      <c r="E19" s="203"/>
      <c r="F19" s="203"/>
      <c r="G19" s="203"/>
      <c r="H19" s="215"/>
    </row>
    <row r="20" spans="1:9">
      <c r="B20" s="174" t="s">
        <v>672</v>
      </c>
      <c r="C20" s="216" t="s">
        <v>673</v>
      </c>
      <c r="D20" s="217">
        <v>150</v>
      </c>
      <c r="E20" s="218">
        <v>100</v>
      </c>
      <c r="F20" s="233"/>
      <c r="G20" s="219">
        <f>E20</f>
        <v>100</v>
      </c>
      <c r="H20" s="220">
        <f>D20-E20</f>
        <v>50</v>
      </c>
    </row>
    <row r="21" spans="1:9">
      <c r="B21" s="174"/>
      <c r="C21" s="216"/>
      <c r="D21" s="221"/>
      <c r="E21" s="222"/>
      <c r="F21" s="233"/>
      <c r="G21" s="223"/>
      <c r="H21" s="224"/>
    </row>
    <row r="22" spans="1:9">
      <c r="A22" s="225"/>
      <c r="B22" s="226"/>
      <c r="C22" s="227" t="s">
        <v>674</v>
      </c>
      <c r="D22" s="228">
        <f>SUM(D20:D21)</f>
        <v>150</v>
      </c>
      <c r="E22" s="229">
        <f>SUM(E20:E21)</f>
        <v>100</v>
      </c>
      <c r="F22" s="230">
        <v>0</v>
      </c>
      <c r="G22" s="231">
        <f>E22</f>
        <v>100</v>
      </c>
      <c r="H22" s="232">
        <f>SUM(H20:H21)</f>
        <v>50</v>
      </c>
      <c r="I22" s="1"/>
    </row>
    <row r="23" spans="1:9">
      <c r="A23" s="213" t="s">
        <v>675</v>
      </c>
      <c r="B23" s="214"/>
      <c r="C23" s="214"/>
      <c r="D23" s="202"/>
      <c r="E23" s="203"/>
      <c r="F23" s="203"/>
      <c r="G23" s="203"/>
      <c r="H23" s="215"/>
    </row>
    <row r="24" spans="1:9">
      <c r="A24" s="225"/>
      <c r="B24" s="226"/>
      <c r="C24" s="227" t="s">
        <v>676</v>
      </c>
      <c r="D24" s="228">
        <v>3087.5</v>
      </c>
      <c r="E24" s="229">
        <v>2061.56</v>
      </c>
      <c r="F24" s="230">
        <f>E24*0.1</f>
        <v>206.15600000000001</v>
      </c>
      <c r="G24" s="231">
        <f>E24+F24</f>
        <v>2267.7159999999999</v>
      </c>
      <c r="H24" s="232">
        <f>D24-E24</f>
        <v>1025.94</v>
      </c>
      <c r="I24" s="1"/>
    </row>
    <row r="25" spans="1:9" ht="15" thickBot="1">
      <c r="A25" s="234"/>
      <c r="B25" s="235"/>
      <c r="C25" s="236" t="s">
        <v>677</v>
      </c>
      <c r="D25" s="237">
        <f>D9+D14+D22+D24+D18</f>
        <v>3797.5</v>
      </c>
      <c r="E25" s="238">
        <f>E9+E14+E22+E24</f>
        <v>2681.56</v>
      </c>
      <c r="F25" s="237">
        <f>F9+F14+F22+F24</f>
        <v>218.15600000000001</v>
      </c>
      <c r="G25" s="239">
        <f>G9+G14+G22+G24</f>
        <v>2899.7159999999999</v>
      </c>
      <c r="H25" s="240">
        <f>H9+H14+H22+H24</f>
        <v>1075.94</v>
      </c>
    </row>
    <row r="26" spans="1:9" ht="15" thickTop="1"/>
    <row r="28" spans="1:9" ht="43.2">
      <c r="A28" s="739" t="s">
        <v>75</v>
      </c>
    </row>
    <row r="32" spans="1:9" ht="12" customHeight="1"/>
  </sheetData>
  <hyperlinks>
    <hyperlink ref="A28" location="'TAB Contents'!A1" display="BACK TO TAB Contents" xr:uid="{A6C332EE-24D7-406B-B2E3-4009AC38F361}"/>
  </hyperlinks>
  <pageMargins left="0.7" right="0.7" top="0.75" bottom="0.75" header="0.3" footer="0.3"/>
  <pageSetup scale="74"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A530A-B529-4A94-96AF-7EC0352FE7CA}">
  <sheetPr>
    <pageSetUpPr fitToPage="1"/>
  </sheetPr>
  <dimension ref="A1:C29"/>
  <sheetViews>
    <sheetView topLeftCell="A6" workbookViewId="0">
      <selection sqref="A1:B27"/>
    </sheetView>
  </sheetViews>
  <sheetFormatPr defaultRowHeight="14.4"/>
  <cols>
    <col min="1" max="1" width="108.88671875" customWidth="1"/>
    <col min="2" max="2" width="47.6640625" bestFit="1" customWidth="1"/>
    <col min="3" max="3" width="94.33203125" bestFit="1" customWidth="1"/>
  </cols>
  <sheetData>
    <row r="1" spans="1:3">
      <c r="A1" s="1" t="s">
        <v>678</v>
      </c>
      <c r="C1" s="643"/>
    </row>
    <row r="2" spans="1:3">
      <c r="A2" s="643" t="s">
        <v>679</v>
      </c>
      <c r="C2" s="643"/>
    </row>
    <row r="3" spans="1:3">
      <c r="A3" s="643"/>
      <c r="C3" s="643"/>
    </row>
    <row r="4" spans="1:3">
      <c r="A4" s="1" t="s">
        <v>680</v>
      </c>
    </row>
    <row r="5" spans="1:3" ht="43.2">
      <c r="A5" s="5" t="s">
        <v>681</v>
      </c>
    </row>
    <row r="6" spans="1:3">
      <c r="A6" s="1"/>
    </row>
    <row r="7" spans="1:3" ht="43.2">
      <c r="A7" s="5" t="s">
        <v>682</v>
      </c>
    </row>
    <row r="8" spans="1:3">
      <c r="A8" s="5"/>
    </row>
    <row r="9" spans="1:3" ht="133.94999999999999" customHeight="1">
      <c r="A9" s="5" t="s">
        <v>683</v>
      </c>
    </row>
    <row r="10" spans="1:3">
      <c r="A10" s="5"/>
    </row>
    <row r="11" spans="1:3">
      <c r="A11" s="5"/>
    </row>
    <row r="12" spans="1:3">
      <c r="A12" s="5"/>
    </row>
    <row r="13" spans="1:3">
      <c r="A13" s="5"/>
    </row>
    <row r="14" spans="1:3">
      <c r="A14" s="5"/>
    </row>
    <row r="15" spans="1:3">
      <c r="A15" s="5"/>
    </row>
    <row r="16" spans="1:3">
      <c r="A16" s="5"/>
    </row>
    <row r="17" spans="1:2">
      <c r="A17" s="5"/>
    </row>
    <row r="19" spans="1:2" ht="28.8">
      <c r="A19" s="5" t="s">
        <v>684</v>
      </c>
      <c r="B19" t="s">
        <v>685</v>
      </c>
    </row>
    <row r="20" spans="1:2">
      <c r="B20" t="s">
        <v>686</v>
      </c>
    </row>
    <row r="21" spans="1:2">
      <c r="B21" t="s">
        <v>687</v>
      </c>
    </row>
    <row r="22" spans="1:2">
      <c r="B22" t="s">
        <v>688</v>
      </c>
    </row>
    <row r="23" spans="1:2">
      <c r="B23" t="s">
        <v>689</v>
      </c>
    </row>
    <row r="24" spans="1:2">
      <c r="B24" t="s">
        <v>690</v>
      </c>
    </row>
    <row r="25" spans="1:2">
      <c r="B25" t="s">
        <v>691</v>
      </c>
    </row>
    <row r="29" spans="1:2">
      <c r="A29" s="739" t="s">
        <v>75</v>
      </c>
    </row>
  </sheetData>
  <hyperlinks>
    <hyperlink ref="A29" location="'TAB Contents'!A1" display="BACK TO TAB Contents" xr:uid="{F9C2B13E-57A2-4035-A677-BE9A6EA2A6A6}"/>
    <hyperlink ref="A2" r:id="rId1" display="https://files.hudexchange.info/resources/documents/Indirect-Cost-Toolkit-for-CoC-and-ESG-Programs.pdf" xr:uid="{E0987548-49AC-448A-9C81-15AA56711009}"/>
  </hyperlinks>
  <pageMargins left="0.7" right="0.7" top="0.75" bottom="0.75" header="0.3" footer="0.3"/>
  <pageSetup scale="79" orientation="landscape" horizontalDpi="1200" verticalDpi="1200"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BF21D-E74A-4363-91AB-97E7E89D6636}">
  <sheetPr>
    <pageSetUpPr fitToPage="1"/>
  </sheetPr>
  <dimension ref="A1:A13057"/>
  <sheetViews>
    <sheetView zoomScale="175" zoomScaleNormal="175" workbookViewId="0">
      <selection sqref="A1:A4"/>
    </sheetView>
  </sheetViews>
  <sheetFormatPr defaultRowHeight="14.4"/>
  <cols>
    <col min="1" max="1" width="95.6640625" customWidth="1"/>
  </cols>
  <sheetData>
    <row r="1" spans="1:1" ht="15" thickBot="1">
      <c r="A1" s="1" t="s">
        <v>692</v>
      </c>
    </row>
    <row r="2" spans="1:1" ht="133.19999999999999" customHeight="1" thickBot="1">
      <c r="A2" s="7" t="s">
        <v>693</v>
      </c>
    </row>
    <row r="3" spans="1:1" ht="15" thickBot="1"/>
    <row r="4" spans="1:1" ht="102" thickTop="1" thickBot="1">
      <c r="A4" s="6" t="s">
        <v>694</v>
      </c>
    </row>
    <row r="5" spans="1:1" ht="15" thickTop="1"/>
    <row r="6" spans="1:1">
      <c r="A6" s="739" t="s">
        <v>75</v>
      </c>
    </row>
    <row r="426" spans="1:1">
      <c r="A426" s="4"/>
    </row>
    <row r="429" spans="1:1">
      <c r="A429" s="4"/>
    </row>
    <row r="486" spans="1:1">
      <c r="A486" s="4"/>
    </row>
    <row r="489" spans="1:1">
      <c r="A489" s="4"/>
    </row>
    <row r="546" spans="1:1">
      <c r="A546" s="4"/>
    </row>
    <row r="549" spans="1:1">
      <c r="A549" s="4"/>
    </row>
    <row r="606" spans="1:1">
      <c r="A606" s="4"/>
    </row>
    <row r="609" spans="1:1">
      <c r="A609" s="4"/>
    </row>
    <row r="1521" spans="1:1">
      <c r="A1521" s="4"/>
    </row>
    <row r="1524" spans="1:1">
      <c r="A1524" s="4"/>
    </row>
    <row r="1584" spans="1:1">
      <c r="A1584" s="4"/>
    </row>
    <row r="1587" spans="1:1">
      <c r="A1587" s="4"/>
    </row>
    <row r="1647" spans="1:1">
      <c r="A1647" s="4"/>
    </row>
    <row r="1650" spans="1:1">
      <c r="A1650" s="4"/>
    </row>
    <row r="1710" spans="1:1">
      <c r="A1710" s="4"/>
    </row>
    <row r="1713" spans="1:1">
      <c r="A1713" s="4"/>
    </row>
    <row r="2012" spans="1:1">
      <c r="A2012" s="4"/>
    </row>
    <row r="2016" spans="1:1">
      <c r="A2016" s="4"/>
    </row>
    <row r="2072" spans="1:1">
      <c r="A2072" s="4"/>
    </row>
    <row r="2076" spans="1:1">
      <c r="A2076" s="4"/>
    </row>
    <row r="2132" spans="1:1">
      <c r="A2132" s="4"/>
    </row>
    <row r="2136" spans="1:1">
      <c r="A2136" s="4"/>
    </row>
    <row r="2192" spans="1:1">
      <c r="A2192" s="4"/>
    </row>
    <row r="2196" spans="1:1">
      <c r="A2196" s="4"/>
    </row>
    <row r="2607" spans="1:1">
      <c r="A2607" s="4"/>
    </row>
    <row r="2610" spans="1:1">
      <c r="A2610" s="4"/>
    </row>
    <row r="2668" spans="1:1">
      <c r="A2668" s="4"/>
    </row>
    <row r="2671" spans="1:1">
      <c r="A2671" s="4"/>
    </row>
    <row r="2729" spans="1:1">
      <c r="A2729" s="4"/>
    </row>
    <row r="2732" spans="1:1">
      <c r="A2732" s="4"/>
    </row>
    <row r="2790" spans="1:1">
      <c r="A2790" s="4"/>
    </row>
    <row r="2793" spans="1:1">
      <c r="A2793" s="4"/>
    </row>
    <row r="3129" spans="1:1">
      <c r="A3129" s="4"/>
    </row>
    <row r="3133" spans="1:1">
      <c r="A3133" s="4"/>
    </row>
    <row r="3188" spans="1:1">
      <c r="A3188" s="4"/>
    </row>
    <row r="3192" spans="1:1">
      <c r="A3192" s="4"/>
    </row>
    <row r="3247" spans="1:1">
      <c r="A3247" s="4"/>
    </row>
    <row r="3251" spans="1:1">
      <c r="A3251" s="4"/>
    </row>
    <row r="3306" spans="1:1">
      <c r="A3306" s="4"/>
    </row>
    <row r="3310" spans="1:1">
      <c r="A3310" s="4"/>
    </row>
    <row r="3776" spans="1:1">
      <c r="A3776" s="4"/>
    </row>
    <row r="3779" spans="1:1">
      <c r="A3779" s="4"/>
    </row>
    <row r="3837" spans="1:1">
      <c r="A3837" s="4"/>
    </row>
    <row r="3840" spans="1:1">
      <c r="A3840" s="4"/>
    </row>
    <row r="3898" spans="1:1">
      <c r="A3898" s="4"/>
    </row>
    <row r="3901" spans="1:1">
      <c r="A3901" s="4"/>
    </row>
    <row r="3959" spans="1:1">
      <c r="A3959" s="4"/>
    </row>
    <row r="3962" spans="1:1">
      <c r="A3962" s="4"/>
    </row>
    <row r="4209" spans="1:1">
      <c r="A4209" s="4"/>
    </row>
    <row r="4212" spans="1:1">
      <c r="A4212" s="4"/>
    </row>
    <row r="4271" spans="1:1">
      <c r="A4271" s="4"/>
    </row>
    <row r="4274" spans="1:1">
      <c r="A4274" s="4"/>
    </row>
    <row r="4333" spans="1:1">
      <c r="A4333" s="4"/>
    </row>
    <row r="4336" spans="1:1">
      <c r="A4336" s="4"/>
    </row>
    <row r="4395" spans="1:1">
      <c r="A4395" s="4"/>
    </row>
    <row r="4398" spans="1:1">
      <c r="A4398" s="4"/>
    </row>
    <row r="4819" spans="1:1">
      <c r="A4819" s="4"/>
    </row>
    <row r="4822" spans="1:1">
      <c r="A4822" s="4"/>
    </row>
    <row r="4878" spans="1:1">
      <c r="A4878" s="4"/>
    </row>
    <row r="4881" spans="1:1">
      <c r="A4881" s="4"/>
    </row>
    <row r="4937" spans="1:1">
      <c r="A4937" s="4"/>
    </row>
    <row r="4940" spans="1:1">
      <c r="A4940" s="4"/>
    </row>
    <row r="4996" spans="1:1">
      <c r="A4996" s="4"/>
    </row>
    <row r="4999" spans="1:1">
      <c r="A4999" s="4"/>
    </row>
    <row r="5392" spans="1:1">
      <c r="A5392" s="4"/>
    </row>
    <row r="5396" spans="1:1">
      <c r="A5396" s="4"/>
    </row>
    <row r="5454" spans="1:1">
      <c r="A5454" s="4"/>
    </row>
    <row r="5458" spans="1:1">
      <c r="A5458" s="4"/>
    </row>
    <row r="5516" spans="1:1">
      <c r="A5516" s="4"/>
    </row>
    <row r="5520" spans="1:1">
      <c r="A5520" s="4"/>
    </row>
    <row r="5578" spans="1:1">
      <c r="A5578" s="4"/>
    </row>
    <row r="5582" spans="1:1">
      <c r="A5582" s="4"/>
    </row>
    <row r="5926" spans="1:1">
      <c r="A5926" s="4"/>
    </row>
    <row r="5931" spans="1:1">
      <c r="A5931" s="4"/>
    </row>
    <row r="5987" spans="1:1">
      <c r="A5987" s="4"/>
    </row>
    <row r="5992" spans="1:1">
      <c r="A5992" s="4"/>
    </row>
    <row r="6048" spans="1:1">
      <c r="A6048" s="4"/>
    </row>
    <row r="6053" spans="1:1">
      <c r="A6053" s="4"/>
    </row>
    <row r="6109" spans="1:1">
      <c r="A6109" s="4"/>
    </row>
    <row r="6114" spans="1:1">
      <c r="A6114" s="4"/>
    </row>
    <row r="6389" spans="1:1">
      <c r="A6389" s="4"/>
    </row>
    <row r="6392" spans="1:1">
      <c r="A6392" s="4"/>
    </row>
    <row r="6452" spans="1:1">
      <c r="A6452" s="4"/>
    </row>
    <row r="6455" spans="1:1">
      <c r="A6455" s="4"/>
    </row>
    <row r="6515" spans="1:1">
      <c r="A6515" s="4"/>
    </row>
    <row r="6518" spans="1:1">
      <c r="A6518" s="4"/>
    </row>
    <row r="6578" spans="1:1">
      <c r="A6578" s="4"/>
    </row>
    <row r="6581" spans="1:1">
      <c r="A6581" s="4"/>
    </row>
    <row r="6873" spans="1:1">
      <c r="A6873" s="4"/>
    </row>
    <row r="6877" spans="1:1">
      <c r="A6877" s="4"/>
    </row>
    <row r="6933" spans="1:1">
      <c r="A6933" s="4"/>
    </row>
    <row r="6937" spans="1:1">
      <c r="A6937" s="4"/>
    </row>
    <row r="6993" spans="1:1">
      <c r="A6993" s="4"/>
    </row>
    <row r="6997" spans="1:1">
      <c r="A6997" s="4"/>
    </row>
    <row r="7053" spans="1:1">
      <c r="A7053" s="4"/>
    </row>
    <row r="7057" spans="1:1">
      <c r="A7057" s="4"/>
    </row>
    <row r="7335" spans="1:1">
      <c r="A7335" s="4"/>
    </row>
    <row r="7339" spans="1:1">
      <c r="A7339" s="4"/>
    </row>
    <row r="7399" spans="1:1">
      <c r="A7399" s="4"/>
    </row>
    <row r="7403" spans="1:1">
      <c r="A7403" s="4"/>
    </row>
    <row r="7463" spans="1:1">
      <c r="A7463" s="4"/>
    </row>
    <row r="7467" spans="1:1">
      <c r="A7467" s="4"/>
    </row>
    <row r="7527" spans="1:1">
      <c r="A7527" s="4"/>
    </row>
    <row r="7531" spans="1:1">
      <c r="A7531" s="4"/>
    </row>
    <row r="7800" spans="1:1">
      <c r="A7800" s="4"/>
    </row>
    <row r="7803" spans="1:1">
      <c r="A7803" s="4"/>
    </row>
    <row r="7863" spans="1:1">
      <c r="A7863" s="4"/>
    </row>
    <row r="7866" spans="1:1">
      <c r="A7866" s="4"/>
    </row>
    <row r="7926" spans="1:1">
      <c r="A7926" s="4"/>
    </row>
    <row r="7929" spans="1:1">
      <c r="A7929" s="4"/>
    </row>
    <row r="7989" spans="1:1">
      <c r="A7989" s="4"/>
    </row>
    <row r="7992" spans="1:1">
      <c r="A7992" s="4"/>
    </row>
    <row r="8244" spans="1:1">
      <c r="A8244" s="4"/>
    </row>
    <row r="8249" spans="1:1">
      <c r="A8249" s="4"/>
    </row>
    <row r="8305" spans="1:1">
      <c r="A8305" s="4"/>
    </row>
    <row r="8310" spans="1:1">
      <c r="A8310" s="4"/>
    </row>
    <row r="8366" spans="1:1">
      <c r="A8366" s="4"/>
    </row>
    <row r="8371" spans="1:1">
      <c r="A8371" s="4"/>
    </row>
    <row r="8427" spans="1:1">
      <c r="A8427" s="4"/>
    </row>
    <row r="8432" spans="1:1">
      <c r="A8432" s="4"/>
    </row>
    <row r="8769" spans="1:1">
      <c r="A8769" s="4"/>
    </row>
    <row r="8774" spans="1:1">
      <c r="A8774" s="4"/>
    </row>
    <row r="8829" spans="1:1">
      <c r="A8829" s="4"/>
    </row>
    <row r="8834" spans="1:1">
      <c r="A8834" s="4"/>
    </row>
    <row r="8889" spans="1:1">
      <c r="A8889" s="4"/>
    </row>
    <row r="8894" spans="1:1">
      <c r="A8894" s="4"/>
    </row>
    <row r="8949" spans="1:1">
      <c r="A8949" s="4"/>
    </row>
    <row r="8954" spans="1:1">
      <c r="A8954" s="4"/>
    </row>
    <row r="9476" spans="1:1">
      <c r="A9476" s="4"/>
    </row>
    <row r="9479" spans="1:1">
      <c r="A9479" s="4"/>
    </row>
    <row r="9535" spans="1:1">
      <c r="A9535" s="4"/>
    </row>
    <row r="9538" spans="1:1">
      <c r="A9538" s="4"/>
    </row>
    <row r="9594" spans="1:1">
      <c r="A9594" s="4"/>
    </row>
    <row r="9597" spans="1:1">
      <c r="A9597" s="4"/>
    </row>
    <row r="9653" spans="1:1">
      <c r="A9653" s="4"/>
    </row>
    <row r="9656" spans="1:1">
      <c r="A9656" s="4"/>
    </row>
    <row r="9954" spans="1:1">
      <c r="A9954" s="4"/>
    </row>
    <row r="9957" spans="1:1">
      <c r="A9957" s="4"/>
    </row>
    <row r="10014" spans="1:1">
      <c r="A10014" s="4"/>
    </row>
    <row r="10017" spans="1:1">
      <c r="A10017" s="4"/>
    </row>
    <row r="10074" spans="1:1">
      <c r="A10074" s="4"/>
    </row>
    <row r="10077" spans="1:1">
      <c r="A10077" s="4"/>
    </row>
    <row r="10134" spans="1:1">
      <c r="A10134" s="4"/>
    </row>
    <row r="10137" spans="1:1">
      <c r="A10137" s="4"/>
    </row>
    <row r="10607" spans="1:1">
      <c r="A10607" s="4"/>
    </row>
    <row r="10611" spans="1:1">
      <c r="A10611" s="4"/>
    </row>
    <row r="10670" spans="1:1">
      <c r="A10670" s="4"/>
    </row>
    <row r="10674" spans="1:1">
      <c r="A10674" s="4"/>
    </row>
    <row r="10733" spans="1:1">
      <c r="A10733" s="4"/>
    </row>
    <row r="10737" spans="1:1">
      <c r="A10737" s="4"/>
    </row>
    <row r="10796" spans="1:1">
      <c r="A10796" s="4"/>
    </row>
    <row r="10800" spans="1:1">
      <c r="A10800" s="4"/>
    </row>
    <row r="11303" spans="1:1">
      <c r="A11303" s="4"/>
    </row>
    <row r="11306" spans="1:1">
      <c r="A11306" s="4"/>
    </row>
    <row r="11366" spans="1:1">
      <c r="A11366" s="4"/>
    </row>
    <row r="11369" spans="1:1">
      <c r="A11369" s="4"/>
    </row>
    <row r="11429" spans="1:1">
      <c r="A11429" s="4"/>
    </row>
    <row r="11432" spans="1:1">
      <c r="A11432" s="4"/>
    </row>
    <row r="11492" spans="1:1">
      <c r="A11492" s="4"/>
    </row>
    <row r="11495" spans="1:1">
      <c r="A11495" s="4"/>
    </row>
    <row r="12038" spans="1:1">
      <c r="A12038" s="4"/>
    </row>
    <row r="12043" spans="1:1">
      <c r="A12043" s="4"/>
    </row>
    <row r="12099" spans="1:1">
      <c r="A12099" s="4"/>
    </row>
    <row r="12104" spans="1:1">
      <c r="A12104" s="4"/>
    </row>
    <row r="12160" spans="1:1">
      <c r="A12160" s="4"/>
    </row>
    <row r="12165" spans="1:1">
      <c r="A12165" s="4"/>
    </row>
    <row r="12221" spans="1:1">
      <c r="A12221" s="4"/>
    </row>
    <row r="12226" spans="1:1">
      <c r="A12226" s="4"/>
    </row>
    <row r="12864" spans="1:1">
      <c r="A12864" s="4"/>
    </row>
    <row r="12868" spans="1:1">
      <c r="A12868" s="4"/>
    </row>
    <row r="12927" spans="1:1">
      <c r="A12927" s="4"/>
    </row>
    <row r="12931" spans="1:1">
      <c r="A12931" s="4"/>
    </row>
    <row r="12990" spans="1:1">
      <c r="A12990" s="4"/>
    </row>
    <row r="12994" spans="1:1">
      <c r="A12994" s="4"/>
    </row>
    <row r="13053" spans="1:1">
      <c r="A13053" s="4"/>
    </row>
    <row r="13057" spans="1:1">
      <c r="A13057" s="4"/>
    </row>
  </sheetData>
  <hyperlinks>
    <hyperlink ref="A6" location="'TAB Contents'!A1" display="BACK TO TAB Contents" xr:uid="{157F313B-5A30-48E9-9222-88F91830692F}"/>
  </hyperlinks>
  <pageMargins left="0.7" right="0.7" top="0.75" bottom="0.75" header="0.3" footer="0.3"/>
  <pageSetup orientation="landscape" horizontalDpi="1200" verticalDpi="12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CB1AC-90CF-45F0-B4E9-79B707A265D1}">
  <dimension ref="A1:Q72"/>
  <sheetViews>
    <sheetView workbookViewId="0">
      <selection activeCell="A72" sqref="A72"/>
    </sheetView>
  </sheetViews>
  <sheetFormatPr defaultColWidth="18.6640625" defaultRowHeight="14.4"/>
  <sheetData>
    <row r="1" spans="1:16" ht="37.200000000000003" customHeight="1">
      <c r="A1" s="410"/>
      <c r="B1" s="410"/>
      <c r="C1" s="412"/>
      <c r="D1" s="412"/>
      <c r="E1" s="919" t="s">
        <v>695</v>
      </c>
      <c r="F1" s="919"/>
      <c r="G1" s="919"/>
      <c r="H1" s="413"/>
      <c r="I1" s="413"/>
      <c r="J1" s="414"/>
      <c r="K1" s="414"/>
      <c r="L1" s="413"/>
      <c r="M1" s="413"/>
      <c r="N1" s="411"/>
      <c r="O1" s="411"/>
      <c r="P1" s="411"/>
    </row>
    <row r="2" spans="1:16" ht="37.200000000000003" customHeight="1">
      <c r="A2" s="415"/>
      <c r="B2" s="415"/>
      <c r="C2" s="416"/>
      <c r="D2" s="416"/>
      <c r="E2" s="920" t="s">
        <v>696</v>
      </c>
      <c r="F2" s="920"/>
      <c r="G2" s="920"/>
      <c r="H2" s="413"/>
      <c r="I2" s="411"/>
      <c r="J2" s="414"/>
      <c r="K2" s="414"/>
      <c r="L2" s="413"/>
      <c r="M2" s="413"/>
      <c r="N2" s="411"/>
      <c r="O2" s="411"/>
      <c r="P2" s="411"/>
    </row>
    <row r="3" spans="1:16" ht="15" thickBot="1">
      <c r="A3" s="411"/>
      <c r="B3" s="411"/>
      <c r="C3" s="411"/>
      <c r="D3" s="411"/>
      <c r="E3" s="411"/>
      <c r="F3" s="411"/>
      <c r="G3" s="411"/>
      <c r="H3" s="413"/>
      <c r="I3" s="411"/>
      <c r="J3" s="414"/>
      <c r="K3" s="414"/>
      <c r="L3" s="413"/>
      <c r="M3" s="413"/>
      <c r="N3" s="411"/>
      <c r="O3" s="411"/>
      <c r="P3" s="411"/>
    </row>
    <row r="4" spans="1:16" ht="43.8" thickTop="1">
      <c r="A4" s="921" t="s">
        <v>697</v>
      </c>
      <c r="B4" s="913" t="s">
        <v>698</v>
      </c>
      <c r="C4" s="913" t="s">
        <v>699</v>
      </c>
      <c r="D4" s="924" t="s">
        <v>700</v>
      </c>
      <c r="E4" s="924" t="s">
        <v>701</v>
      </c>
      <c r="F4" s="913" t="s">
        <v>702</v>
      </c>
      <c r="G4" s="924" t="s">
        <v>703</v>
      </c>
      <c r="H4" s="913" t="s">
        <v>704</v>
      </c>
      <c r="I4" s="417" t="s">
        <v>705</v>
      </c>
      <c r="J4" s="913" t="s">
        <v>706</v>
      </c>
      <c r="K4" s="913" t="s">
        <v>707</v>
      </c>
      <c r="L4" s="913" t="s">
        <v>708</v>
      </c>
      <c r="M4" s="417" t="s">
        <v>709</v>
      </c>
      <c r="N4" s="420" t="s">
        <v>710</v>
      </c>
      <c r="O4" s="916"/>
      <c r="P4" s="917"/>
    </row>
    <row r="5" spans="1:16" ht="43.2">
      <c r="A5" s="922"/>
      <c r="B5" s="914"/>
      <c r="C5" s="914"/>
      <c r="D5" s="925"/>
      <c r="E5" s="925"/>
      <c r="F5" s="914"/>
      <c r="G5" s="925"/>
      <c r="H5" s="914"/>
      <c r="I5" s="418" t="s">
        <v>711</v>
      </c>
      <c r="J5" s="914"/>
      <c r="K5" s="914"/>
      <c r="L5" s="914"/>
      <c r="M5" s="418" t="s">
        <v>712</v>
      </c>
      <c r="N5" s="421" t="s">
        <v>713</v>
      </c>
      <c r="O5" s="916"/>
      <c r="P5" s="917"/>
    </row>
    <row r="6" spans="1:16">
      <c r="A6" s="922"/>
      <c r="B6" s="914"/>
      <c r="C6" s="914"/>
      <c r="D6" s="925"/>
      <c r="E6" s="925"/>
      <c r="F6" s="914"/>
      <c r="G6" s="925"/>
      <c r="H6" s="914"/>
      <c r="I6" s="418"/>
      <c r="J6" s="914"/>
      <c r="K6" s="914"/>
      <c r="L6" s="914"/>
      <c r="M6" s="418"/>
      <c r="N6" s="422"/>
      <c r="O6" s="916"/>
      <c r="P6" s="917"/>
    </row>
    <row r="7" spans="1:16" ht="87" thickBot="1">
      <c r="A7" s="923"/>
      <c r="B7" s="915"/>
      <c r="C7" s="915"/>
      <c r="D7" s="926"/>
      <c r="E7" s="926"/>
      <c r="F7" s="915"/>
      <c r="G7" s="926"/>
      <c r="H7" s="915"/>
      <c r="I7" s="419"/>
      <c r="J7" s="915"/>
      <c r="K7" s="915"/>
      <c r="L7" s="915"/>
      <c r="M7" s="419"/>
      <c r="N7" s="423" t="s">
        <v>714</v>
      </c>
      <c r="O7" s="916"/>
      <c r="P7" s="917"/>
    </row>
    <row r="8" spans="1:16" ht="15" thickTop="1">
      <c r="A8" s="424"/>
      <c r="B8" s="425"/>
      <c r="C8" s="426"/>
      <c r="D8" s="426"/>
      <c r="E8" s="426"/>
      <c r="F8" s="426"/>
      <c r="G8" s="427"/>
      <c r="H8" s="428"/>
      <c r="I8" s="429"/>
      <c r="J8" s="430"/>
      <c r="K8" s="429"/>
      <c r="L8" s="431"/>
      <c r="M8" s="426"/>
      <c r="N8" s="432"/>
      <c r="O8" s="413"/>
      <c r="P8" s="411"/>
    </row>
    <row r="9" spans="1:16">
      <c r="A9" s="433"/>
      <c r="B9" s="434"/>
      <c r="C9" s="435"/>
      <c r="D9" s="435"/>
      <c r="E9" s="435"/>
      <c r="F9" s="435"/>
      <c r="G9" s="436"/>
      <c r="H9" s="437"/>
      <c r="I9" s="429"/>
      <c r="J9" s="438"/>
      <c r="K9" s="429"/>
      <c r="L9" s="431"/>
      <c r="M9" s="435"/>
      <c r="N9" s="439"/>
      <c r="O9" s="413"/>
      <c r="P9" s="411"/>
    </row>
    <row r="10" spans="1:16">
      <c r="A10" s="433"/>
      <c r="B10" s="434"/>
      <c r="C10" s="435"/>
      <c r="D10" s="435"/>
      <c r="E10" s="435"/>
      <c r="F10" s="435"/>
      <c r="G10" s="436"/>
      <c r="H10" s="437"/>
      <c r="I10" s="429"/>
      <c r="J10" s="429"/>
      <c r="K10" s="429"/>
      <c r="L10" s="431"/>
      <c r="M10" s="435"/>
      <c r="N10" s="439"/>
      <c r="O10" s="413"/>
      <c r="P10" s="411"/>
    </row>
    <row r="11" spans="1:16">
      <c r="A11" s="433"/>
      <c r="B11" s="434"/>
      <c r="C11" s="435"/>
      <c r="D11" s="435"/>
      <c r="E11" s="435"/>
      <c r="F11" s="435"/>
      <c r="G11" s="436"/>
      <c r="H11" s="437"/>
      <c r="I11" s="429"/>
      <c r="J11" s="440"/>
      <c r="K11" s="429"/>
      <c r="L11" s="431"/>
      <c r="M11" s="435"/>
      <c r="N11" s="439"/>
      <c r="O11" s="413"/>
      <c r="P11" s="411"/>
    </row>
    <row r="12" spans="1:16">
      <c r="A12" s="433"/>
      <c r="B12" s="434"/>
      <c r="C12" s="435"/>
      <c r="D12" s="435"/>
      <c r="E12" s="435"/>
      <c r="F12" s="435"/>
      <c r="G12" s="436"/>
      <c r="H12" s="437"/>
      <c r="I12" s="429"/>
      <c r="J12" s="441"/>
      <c r="K12" s="429"/>
      <c r="L12" s="431"/>
      <c r="M12" s="435"/>
      <c r="N12" s="442"/>
      <c r="O12" s="413"/>
      <c r="P12" s="411"/>
    </row>
    <row r="13" spans="1:16">
      <c r="A13" s="433"/>
      <c r="B13" s="434"/>
      <c r="C13" s="435"/>
      <c r="D13" s="435"/>
      <c r="E13" s="435"/>
      <c r="F13" s="435"/>
      <c r="G13" s="436"/>
      <c r="H13" s="437"/>
      <c r="I13" s="429"/>
      <c r="J13" s="441"/>
      <c r="K13" s="429"/>
      <c r="L13" s="431"/>
      <c r="M13" s="435"/>
      <c r="N13" s="439"/>
      <c r="O13" s="413"/>
      <c r="P13" s="411"/>
    </row>
    <row r="14" spans="1:16">
      <c r="A14" s="433"/>
      <c r="B14" s="434"/>
      <c r="C14" s="435"/>
      <c r="D14" s="435"/>
      <c r="E14" s="435"/>
      <c r="F14" s="435"/>
      <c r="G14" s="436"/>
      <c r="H14" s="437"/>
      <c r="I14" s="429"/>
      <c r="J14" s="441"/>
      <c r="K14" s="429"/>
      <c r="L14" s="431"/>
      <c r="M14" s="435"/>
      <c r="N14" s="439"/>
      <c r="O14" s="413"/>
      <c r="P14" s="411"/>
    </row>
    <row r="15" spans="1:16">
      <c r="A15" s="433"/>
      <c r="B15" s="434"/>
      <c r="C15" s="435"/>
      <c r="D15" s="435"/>
      <c r="E15" s="435"/>
      <c r="F15" s="435"/>
      <c r="G15" s="436"/>
      <c r="H15" s="437"/>
      <c r="I15" s="429"/>
      <c r="J15" s="441"/>
      <c r="K15" s="429"/>
      <c r="L15" s="431"/>
      <c r="M15" s="435"/>
      <c r="N15" s="439"/>
      <c r="O15" s="413"/>
      <c r="P15" s="411"/>
    </row>
    <row r="16" spans="1:16">
      <c r="A16" s="433"/>
      <c r="B16" s="434"/>
      <c r="C16" s="435"/>
      <c r="D16" s="435"/>
      <c r="E16" s="435"/>
      <c r="F16" s="435"/>
      <c r="G16" s="436"/>
      <c r="H16" s="437"/>
      <c r="I16" s="429"/>
      <c r="J16" s="441"/>
      <c r="K16" s="429"/>
      <c r="L16" s="431"/>
      <c r="M16" s="435"/>
      <c r="N16" s="439"/>
      <c r="O16" s="413"/>
      <c r="P16" s="411"/>
    </row>
    <row r="17" spans="1:17">
      <c r="A17" s="433"/>
      <c r="B17" s="434"/>
      <c r="C17" s="435"/>
      <c r="D17" s="435"/>
      <c r="E17" s="435"/>
      <c r="F17" s="435"/>
      <c r="G17" s="436"/>
      <c r="H17" s="437"/>
      <c r="I17" s="429"/>
      <c r="J17" s="441"/>
      <c r="K17" s="429"/>
      <c r="L17" s="431"/>
      <c r="M17" s="435"/>
      <c r="N17" s="439"/>
      <c r="O17" s="413"/>
      <c r="P17" s="411"/>
    </row>
    <row r="18" spans="1:17">
      <c r="A18" s="433"/>
      <c r="B18" s="434"/>
      <c r="C18" s="435"/>
      <c r="D18" s="435"/>
      <c r="E18" s="435"/>
      <c r="F18" s="435"/>
      <c r="G18" s="436"/>
      <c r="H18" s="437"/>
      <c r="I18" s="429"/>
      <c r="J18" s="441"/>
      <c r="K18" s="429"/>
      <c r="L18" s="431"/>
      <c r="M18" s="435"/>
      <c r="N18" s="439"/>
      <c r="O18" s="413"/>
      <c r="P18" s="411"/>
    </row>
    <row r="19" spans="1:17">
      <c r="A19" s="433"/>
      <c r="B19" s="434"/>
      <c r="C19" s="435"/>
      <c r="D19" s="435"/>
      <c r="E19" s="435"/>
      <c r="F19" s="435"/>
      <c r="G19" s="436"/>
      <c r="H19" s="437"/>
      <c r="I19" s="429"/>
      <c r="J19" s="429"/>
      <c r="K19" s="429"/>
      <c r="L19" s="431"/>
      <c r="M19" s="435"/>
      <c r="N19" s="439"/>
      <c r="O19" s="413"/>
      <c r="P19" s="411"/>
    </row>
    <row r="20" spans="1:17">
      <c r="A20" s="433"/>
      <c r="B20" s="434"/>
      <c r="C20" s="435"/>
      <c r="D20" s="435"/>
      <c r="E20" s="435"/>
      <c r="F20" s="435"/>
      <c r="G20" s="436"/>
      <c r="H20" s="437"/>
      <c r="I20" s="429"/>
      <c r="J20" s="440"/>
      <c r="K20" s="429"/>
      <c r="L20" s="431"/>
      <c r="M20" s="435"/>
      <c r="N20" s="439"/>
      <c r="O20" s="413"/>
      <c r="P20" s="411"/>
    </row>
    <row r="21" spans="1:17">
      <c r="A21" s="433"/>
      <c r="B21" s="434"/>
      <c r="C21" s="435"/>
      <c r="D21" s="435"/>
      <c r="E21" s="435"/>
      <c r="F21" s="435"/>
      <c r="G21" s="436"/>
      <c r="H21" s="437"/>
      <c r="I21" s="429"/>
      <c r="J21" s="429"/>
      <c r="K21" s="429"/>
      <c r="L21" s="431"/>
      <c r="M21" s="435"/>
      <c r="N21" s="443"/>
      <c r="O21" s="413"/>
      <c r="P21" s="411"/>
    </row>
    <row r="22" spans="1:17">
      <c r="A22" s="433"/>
      <c r="B22" s="434"/>
      <c r="C22" s="435"/>
      <c r="D22" s="435"/>
      <c r="E22" s="435"/>
      <c r="F22" s="435"/>
      <c r="G22" s="436"/>
      <c r="H22" s="437"/>
      <c r="I22" s="429"/>
      <c r="J22" s="429"/>
      <c r="K22" s="429"/>
      <c r="L22" s="431"/>
      <c r="M22" s="435"/>
      <c r="N22" s="439"/>
      <c r="O22" s="413"/>
      <c r="P22" s="411"/>
    </row>
    <row r="23" spans="1:17">
      <c r="A23" s="433"/>
      <c r="B23" s="434"/>
      <c r="C23" s="435"/>
      <c r="D23" s="435"/>
      <c r="E23" s="435"/>
      <c r="F23" s="435"/>
      <c r="G23" s="436"/>
      <c r="H23" s="437"/>
      <c r="I23" s="429"/>
      <c r="J23" s="429"/>
      <c r="K23" s="429"/>
      <c r="L23" s="431"/>
      <c r="M23" s="435"/>
      <c r="N23" s="439"/>
      <c r="O23" s="413"/>
      <c r="P23" s="411"/>
    </row>
    <row r="24" spans="1:17">
      <c r="A24" s="433"/>
      <c r="B24" s="434"/>
      <c r="C24" s="435"/>
      <c r="D24" s="435"/>
      <c r="E24" s="435"/>
      <c r="F24" s="435"/>
      <c r="G24" s="436"/>
      <c r="H24" s="437"/>
      <c r="I24" s="429"/>
      <c r="J24" s="429"/>
      <c r="K24" s="429"/>
      <c r="L24" s="431"/>
      <c r="M24" s="435"/>
      <c r="N24" s="444"/>
      <c r="O24" s="413"/>
      <c r="P24" s="411"/>
    </row>
    <row r="25" spans="1:17">
      <c r="A25" s="433"/>
      <c r="B25" s="434"/>
      <c r="C25" s="435"/>
      <c r="D25" s="435"/>
      <c r="E25" s="435"/>
      <c r="F25" s="435"/>
      <c r="G25" s="436"/>
      <c r="H25" s="437"/>
      <c r="I25" s="429"/>
      <c r="J25" s="429"/>
      <c r="K25" s="429"/>
      <c r="L25" s="431"/>
      <c r="M25" s="435"/>
      <c r="N25" s="443"/>
      <c r="O25" s="413"/>
      <c r="P25" s="411"/>
    </row>
    <row r="26" spans="1:17">
      <c r="A26" s="433"/>
      <c r="B26" s="434"/>
      <c r="C26" s="435"/>
      <c r="D26" s="435"/>
      <c r="E26" s="435"/>
      <c r="F26" s="435"/>
      <c r="G26" s="436"/>
      <c r="H26" s="437"/>
      <c r="I26" s="429"/>
      <c r="J26" s="440"/>
      <c r="K26" s="429"/>
      <c r="L26" s="431"/>
      <c r="M26" s="435"/>
      <c r="N26" s="439"/>
      <c r="O26" s="413"/>
      <c r="P26" s="411"/>
    </row>
    <row r="27" spans="1:17">
      <c r="A27" s="435"/>
      <c r="B27" s="435"/>
      <c r="C27" s="435"/>
      <c r="D27" s="435"/>
      <c r="E27" s="435"/>
      <c r="F27" s="435"/>
      <c r="G27" s="437"/>
      <c r="H27" s="437"/>
      <c r="I27" s="429"/>
      <c r="J27" s="429"/>
      <c r="K27" s="429"/>
      <c r="L27" s="431"/>
      <c r="M27" s="435"/>
      <c r="N27" s="439"/>
      <c r="O27" s="413"/>
      <c r="P27" s="411"/>
    </row>
    <row r="28" spans="1:17" ht="15" thickBot="1">
      <c r="A28" s="445"/>
      <c r="B28" s="445"/>
      <c r="C28" s="445"/>
      <c r="D28" s="445"/>
      <c r="E28" s="445"/>
      <c r="F28" s="445"/>
      <c r="G28" s="446"/>
      <c r="H28" s="446"/>
      <c r="I28" s="441"/>
      <c r="J28" s="447"/>
      <c r="K28" s="441"/>
      <c r="L28" s="448"/>
      <c r="M28" s="445"/>
      <c r="N28" s="443"/>
      <c r="O28" s="413"/>
      <c r="P28" s="411"/>
    </row>
    <row r="29" spans="1:17" ht="15" thickTop="1">
      <c r="A29" s="263" t="s">
        <v>715</v>
      </c>
      <c r="B29" s="263"/>
      <c r="C29" s="449">
        <v>0</v>
      </c>
      <c r="D29" s="449">
        <v>0</v>
      </c>
      <c r="E29" s="449">
        <v>0</v>
      </c>
      <c r="F29" s="263"/>
      <c r="G29" s="449">
        <v>0</v>
      </c>
      <c r="H29" s="449">
        <v>0</v>
      </c>
      <c r="I29" s="449">
        <v>0</v>
      </c>
      <c r="J29" s="449">
        <v>0</v>
      </c>
      <c r="K29" s="449">
        <v>0</v>
      </c>
      <c r="L29" s="450"/>
      <c r="M29" s="449">
        <v>0</v>
      </c>
      <c r="N29" s="449">
        <v>0</v>
      </c>
      <c r="O29" s="411"/>
      <c r="P29" s="411"/>
    </row>
    <row r="30" spans="1:17">
      <c r="A30" s="411"/>
      <c r="B30" s="411"/>
      <c r="C30" s="411"/>
      <c r="D30" s="411"/>
      <c r="E30" s="411"/>
      <c r="F30" s="411"/>
      <c r="G30" s="411"/>
      <c r="H30" s="413"/>
      <c r="I30" s="411"/>
      <c r="J30" s="414"/>
      <c r="K30" s="414"/>
      <c r="L30" s="413"/>
      <c r="M30" s="413"/>
      <c r="N30" s="411"/>
      <c r="O30" s="411"/>
      <c r="P30" s="411"/>
    </row>
    <row r="31" spans="1:17">
      <c r="A31" s="411"/>
      <c r="B31" s="411"/>
      <c r="C31" s="411"/>
      <c r="D31" s="411"/>
      <c r="E31" s="411"/>
      <c r="F31" s="411"/>
      <c r="G31" s="411"/>
      <c r="H31" s="413"/>
      <c r="I31" s="411"/>
      <c r="J31" s="414"/>
      <c r="K31" s="414"/>
      <c r="L31" s="413"/>
      <c r="M31" s="413"/>
      <c r="N31" s="411"/>
      <c r="O31" s="411"/>
      <c r="P31" s="411"/>
    </row>
    <row r="32" spans="1:17" ht="28.95" customHeight="1">
      <c r="A32" s="918" t="s">
        <v>716</v>
      </c>
      <c r="B32" s="918"/>
      <c r="C32" s="918"/>
      <c r="D32" s="918"/>
      <c r="E32" s="918"/>
      <c r="F32" s="918"/>
      <c r="G32" s="918"/>
      <c r="H32" s="918"/>
      <c r="I32" s="918"/>
      <c r="J32" s="918"/>
      <c r="K32" s="918"/>
      <c r="L32" s="918"/>
      <c r="M32" s="918"/>
      <c r="N32" s="903"/>
      <c r="O32" s="903"/>
      <c r="P32" s="903"/>
      <c r="Q32" s="903"/>
    </row>
    <row r="33" spans="1:17" ht="14.4" customHeight="1">
      <c r="A33" s="905" t="s">
        <v>717</v>
      </c>
      <c r="B33" s="905"/>
      <c r="C33" s="905"/>
      <c r="D33" s="905"/>
      <c r="E33" s="905"/>
      <c r="F33" s="905"/>
      <c r="G33" s="905"/>
      <c r="H33" s="905"/>
      <c r="I33" s="905"/>
      <c r="J33" s="905"/>
      <c r="K33" s="905"/>
      <c r="L33" s="905"/>
      <c r="M33" s="905"/>
      <c r="N33" s="903"/>
      <c r="O33" s="903"/>
      <c r="P33" s="903"/>
      <c r="Q33" s="903"/>
    </row>
    <row r="34" spans="1:17">
      <c r="A34" s="903"/>
      <c r="B34" s="903"/>
      <c r="C34" s="411"/>
      <c r="D34" s="411"/>
      <c r="E34" s="411"/>
      <c r="F34" s="411"/>
      <c r="G34" s="411"/>
      <c r="H34" s="411"/>
      <c r="I34" s="411"/>
      <c r="J34" s="411"/>
      <c r="K34" s="411"/>
      <c r="L34" s="411"/>
      <c r="M34" s="411"/>
      <c r="N34" s="411"/>
      <c r="O34" s="411"/>
      <c r="P34" s="411"/>
      <c r="Q34" s="411"/>
    </row>
    <row r="35" spans="1:17" ht="17.399999999999999">
      <c r="A35" s="908" t="s">
        <v>718</v>
      </c>
      <c r="B35" s="908"/>
      <c r="C35" s="411"/>
      <c r="D35" s="411"/>
      <c r="E35" s="411"/>
      <c r="F35" s="411"/>
      <c r="G35" s="411"/>
      <c r="H35" s="411"/>
      <c r="I35" s="411"/>
      <c r="J35" s="411"/>
      <c r="K35" s="411"/>
      <c r="L35" s="411"/>
      <c r="M35" s="411"/>
      <c r="N35" s="411"/>
      <c r="O35" s="411"/>
      <c r="P35" s="411"/>
      <c r="Q35" s="411"/>
    </row>
    <row r="36" spans="1:17">
      <c r="A36" s="903" t="s">
        <v>719</v>
      </c>
      <c r="B36" s="903"/>
      <c r="C36" s="903"/>
      <c r="D36" s="903"/>
      <c r="E36" s="903"/>
      <c r="F36" s="903"/>
      <c r="G36" s="903"/>
      <c r="H36" s="903"/>
      <c r="I36" s="903"/>
      <c r="J36" s="903"/>
      <c r="K36" s="903"/>
      <c r="L36" s="903"/>
      <c r="M36" s="903"/>
      <c r="N36" s="411"/>
      <c r="O36" s="411"/>
      <c r="P36" s="411"/>
      <c r="Q36" s="411"/>
    </row>
    <row r="37" spans="1:17">
      <c r="A37" s="903"/>
      <c r="B37" s="903"/>
      <c r="C37" s="411"/>
      <c r="D37" s="411"/>
      <c r="E37" s="411"/>
      <c r="F37" s="411"/>
      <c r="G37" s="411"/>
      <c r="H37" s="411"/>
      <c r="I37" s="411"/>
      <c r="J37" s="411"/>
      <c r="K37" s="411"/>
      <c r="L37" s="411"/>
      <c r="M37" s="411"/>
      <c r="N37" s="411"/>
      <c r="O37" s="411"/>
      <c r="P37" s="411"/>
      <c r="Q37" s="411"/>
    </row>
    <row r="38" spans="1:17" ht="17.399999999999999">
      <c r="A38" s="908" t="s">
        <v>720</v>
      </c>
      <c r="B38" s="908"/>
      <c r="C38" s="411"/>
      <c r="D38" s="411"/>
      <c r="E38" s="411"/>
      <c r="F38" s="411"/>
      <c r="G38" s="411"/>
      <c r="H38" s="411"/>
      <c r="I38" s="411"/>
      <c r="J38" s="411"/>
      <c r="K38" s="411"/>
      <c r="L38" s="411"/>
      <c r="M38" s="411"/>
      <c r="N38" s="411"/>
      <c r="O38" s="411"/>
      <c r="P38" s="411"/>
      <c r="Q38" s="411"/>
    </row>
    <row r="39" spans="1:17">
      <c r="A39" s="904" t="s">
        <v>721</v>
      </c>
      <c r="B39" s="904"/>
      <c r="C39" s="409"/>
      <c r="D39" s="411"/>
      <c r="E39" s="411"/>
      <c r="F39" s="411"/>
      <c r="G39" s="411"/>
      <c r="H39" s="411"/>
      <c r="I39" s="411"/>
      <c r="J39" s="411"/>
      <c r="K39" s="411"/>
      <c r="L39" s="411"/>
      <c r="M39" s="411"/>
      <c r="N39" s="411"/>
      <c r="O39" s="411"/>
      <c r="P39" s="411"/>
      <c r="Q39" s="411"/>
    </row>
    <row r="40" spans="1:17" ht="14.4" customHeight="1">
      <c r="A40" s="909" t="s">
        <v>722</v>
      </c>
      <c r="B40" s="909"/>
      <c r="C40" s="909"/>
      <c r="D40" s="909"/>
      <c r="E40" s="909"/>
      <c r="F40" s="909"/>
      <c r="G40" s="909"/>
      <c r="H40" s="909"/>
      <c r="I40" s="909"/>
      <c r="J40" s="909"/>
      <c r="K40" s="909"/>
      <c r="L40" s="909"/>
      <c r="M40" s="909"/>
      <c r="N40" s="411"/>
      <c r="O40" s="452"/>
      <c r="P40" s="452"/>
      <c r="Q40" s="452"/>
    </row>
    <row r="41" spans="1:17">
      <c r="A41" s="451"/>
      <c r="B41" s="910" t="s">
        <v>723</v>
      </c>
      <c r="C41" s="910"/>
      <c r="D41" s="910"/>
      <c r="E41" s="910"/>
      <c r="F41" s="911" t="s">
        <v>724</v>
      </c>
      <c r="G41" s="911"/>
      <c r="H41" s="911"/>
      <c r="I41" s="911"/>
      <c r="J41" s="911"/>
      <c r="K41" s="451"/>
      <c r="L41" s="451"/>
      <c r="M41" s="451"/>
      <c r="N41" s="411"/>
      <c r="O41" s="452"/>
      <c r="P41" s="452"/>
      <c r="Q41" s="452"/>
    </row>
    <row r="42" spans="1:17" ht="14.4" customHeight="1">
      <c r="A42" s="414"/>
      <c r="B42" s="905" t="s">
        <v>725</v>
      </c>
      <c r="C42" s="905"/>
      <c r="D42" s="905"/>
      <c r="E42" s="905"/>
      <c r="F42" s="905"/>
      <c r="G42" s="905"/>
      <c r="H42" s="905"/>
      <c r="I42" s="905"/>
      <c r="J42" s="905"/>
      <c r="K42" s="905"/>
      <c r="L42" s="905"/>
      <c r="M42" s="414"/>
      <c r="N42" s="411"/>
      <c r="O42" s="452"/>
      <c r="P42" s="452"/>
      <c r="Q42" s="452"/>
    </row>
    <row r="43" spans="1:17">
      <c r="A43" s="414"/>
      <c r="B43" s="912" t="s">
        <v>726</v>
      </c>
      <c r="C43" s="912"/>
      <c r="D43" s="912"/>
      <c r="E43" s="912"/>
      <c r="F43" s="912"/>
      <c r="G43" s="912"/>
      <c r="H43" s="912"/>
      <c r="I43" s="414"/>
      <c r="J43" s="414"/>
      <c r="K43" s="414"/>
      <c r="L43" s="414"/>
      <c r="M43" s="414"/>
      <c r="N43" s="411"/>
      <c r="O43" s="452"/>
      <c r="P43" s="452"/>
      <c r="Q43" s="452"/>
    </row>
    <row r="44" spans="1:17">
      <c r="A44" s="414"/>
      <c r="B44" s="414"/>
      <c r="C44" s="414"/>
      <c r="D44" s="414"/>
      <c r="E44" s="414"/>
      <c r="F44" s="414"/>
      <c r="G44" s="414"/>
      <c r="H44" s="414"/>
      <c r="I44" s="411"/>
      <c r="J44" s="411"/>
      <c r="K44" s="411"/>
      <c r="L44" s="411"/>
      <c r="M44" s="411"/>
      <c r="N44" s="411"/>
      <c r="O44" s="452"/>
      <c r="P44" s="452"/>
      <c r="Q44" s="452"/>
    </row>
    <row r="45" spans="1:17">
      <c r="A45" s="904" t="s">
        <v>727</v>
      </c>
      <c r="B45" s="904"/>
      <c r="C45" s="411"/>
      <c r="D45" s="411"/>
      <c r="E45" s="411"/>
      <c r="F45" s="411"/>
      <c r="G45" s="411"/>
      <c r="H45" s="411"/>
      <c r="I45" s="411"/>
      <c r="J45" s="411"/>
      <c r="K45" s="411"/>
      <c r="L45" s="411"/>
      <c r="M45" s="411"/>
      <c r="N45" s="411"/>
      <c r="O45" s="452"/>
      <c r="P45" s="452"/>
      <c r="Q45" s="452"/>
    </row>
    <row r="46" spans="1:17" ht="14.4" customHeight="1">
      <c r="A46" s="905" t="s">
        <v>728</v>
      </c>
      <c r="B46" s="905"/>
      <c r="C46" s="905"/>
      <c r="D46" s="905"/>
      <c r="E46" s="905"/>
      <c r="F46" s="905"/>
      <c r="G46" s="905"/>
      <c r="H46" s="905"/>
      <c r="I46" s="905"/>
      <c r="J46" s="905"/>
      <c r="K46" s="905"/>
      <c r="L46" s="905"/>
      <c r="M46" s="905"/>
      <c r="N46" s="411"/>
      <c r="O46" s="452"/>
      <c r="P46" s="452"/>
      <c r="Q46" s="452"/>
    </row>
    <row r="47" spans="1:17">
      <c r="A47" s="411"/>
      <c r="B47" s="414" t="s">
        <v>697</v>
      </c>
      <c r="C47" s="411" t="s">
        <v>729</v>
      </c>
      <c r="D47" s="411"/>
      <c r="E47" s="411"/>
      <c r="F47" s="411"/>
      <c r="G47" s="411"/>
      <c r="H47" s="411"/>
      <c r="I47" s="411"/>
      <c r="J47" s="411"/>
      <c r="K47" s="411"/>
      <c r="L47" s="411"/>
      <c r="M47" s="411"/>
      <c r="N47" s="411"/>
      <c r="O47" s="452"/>
      <c r="P47" s="452"/>
      <c r="Q47" s="452"/>
    </row>
    <row r="48" spans="1:17">
      <c r="A48" s="411"/>
      <c r="B48" s="414" t="s">
        <v>698</v>
      </c>
      <c r="C48" s="411" t="s">
        <v>730</v>
      </c>
      <c r="D48" s="411"/>
      <c r="E48" s="411"/>
      <c r="F48" s="411"/>
      <c r="G48" s="411"/>
      <c r="H48" s="411"/>
      <c r="I48" s="411"/>
      <c r="J48" s="411"/>
      <c r="K48" s="411"/>
      <c r="L48" s="411"/>
      <c r="M48" s="411"/>
      <c r="N48" s="411"/>
      <c r="O48" s="452"/>
      <c r="P48" s="452"/>
      <c r="Q48" s="452"/>
    </row>
    <row r="49" spans="1:17">
      <c r="A49" s="411"/>
      <c r="B49" s="414" t="s">
        <v>699</v>
      </c>
      <c r="C49" s="411" t="s">
        <v>731</v>
      </c>
      <c r="D49" s="411"/>
      <c r="E49" s="411"/>
      <c r="F49" s="411"/>
      <c r="G49" s="411"/>
      <c r="H49" s="411"/>
      <c r="I49" s="411"/>
      <c r="J49" s="411"/>
      <c r="K49" s="411"/>
      <c r="L49" s="411"/>
      <c r="M49" s="411"/>
      <c r="N49" s="411"/>
      <c r="O49" s="452"/>
      <c r="P49" s="452"/>
      <c r="Q49" s="452"/>
    </row>
    <row r="50" spans="1:17">
      <c r="A50" s="411"/>
      <c r="B50" s="414" t="s">
        <v>700</v>
      </c>
      <c r="C50" s="411" t="s">
        <v>732</v>
      </c>
      <c r="D50" s="411"/>
      <c r="E50" s="411"/>
      <c r="F50" s="411"/>
      <c r="G50" s="411"/>
      <c r="H50" s="411"/>
      <c r="I50" s="411"/>
      <c r="J50" s="411"/>
      <c r="K50" s="411"/>
      <c r="L50" s="411"/>
      <c r="M50" s="411"/>
      <c r="N50" s="411"/>
      <c r="O50" s="452"/>
      <c r="P50" s="452"/>
      <c r="Q50" s="452"/>
    </row>
    <row r="51" spans="1:17" ht="14.4" customHeight="1">
      <c r="A51" s="903"/>
      <c r="B51" s="905" t="s">
        <v>701</v>
      </c>
      <c r="C51" s="905" t="s">
        <v>733</v>
      </c>
      <c r="D51" s="905"/>
      <c r="E51" s="905"/>
      <c r="F51" s="905"/>
      <c r="G51" s="905"/>
      <c r="H51" s="905"/>
      <c r="I51" s="905"/>
      <c r="J51" s="905"/>
      <c r="K51" s="905"/>
      <c r="L51" s="905"/>
      <c r="M51" s="905"/>
      <c r="N51" s="903"/>
      <c r="O51" s="906"/>
      <c r="P51" s="906"/>
      <c r="Q51" s="906"/>
    </row>
    <row r="52" spans="1:17" ht="14.4" customHeight="1">
      <c r="A52" s="903"/>
      <c r="B52" s="905"/>
      <c r="C52" s="905" t="s">
        <v>734</v>
      </c>
      <c r="D52" s="905"/>
      <c r="E52" s="905"/>
      <c r="F52" s="905"/>
      <c r="G52" s="905"/>
      <c r="H52" s="905"/>
      <c r="I52" s="905"/>
      <c r="J52" s="905"/>
      <c r="K52" s="905"/>
      <c r="L52" s="905"/>
      <c r="M52" s="905"/>
      <c r="N52" s="903"/>
      <c r="O52" s="906"/>
      <c r="P52" s="906"/>
      <c r="Q52" s="906"/>
    </row>
    <row r="53" spans="1:17" ht="14.4" customHeight="1">
      <c r="A53" s="903"/>
      <c r="B53" s="903"/>
      <c r="C53" s="907" t="s">
        <v>735</v>
      </c>
      <c r="D53" s="907"/>
      <c r="E53" s="907"/>
      <c r="F53" s="907"/>
      <c r="G53" s="907"/>
      <c r="H53" s="907"/>
      <c r="I53" s="907"/>
      <c r="J53" s="907"/>
      <c r="K53" s="907"/>
      <c r="L53" s="907"/>
      <c r="M53" s="907"/>
      <c r="N53" s="411"/>
      <c r="O53" s="452"/>
      <c r="P53" s="452"/>
      <c r="Q53" s="452"/>
    </row>
    <row r="54" spans="1:17" ht="14.4" customHeight="1">
      <c r="A54" s="411"/>
      <c r="B54" s="453" t="s">
        <v>736</v>
      </c>
      <c r="C54" s="905" t="s">
        <v>737</v>
      </c>
      <c r="D54" s="905"/>
      <c r="E54" s="905"/>
      <c r="F54" s="905"/>
      <c r="G54" s="905"/>
      <c r="H54" s="905"/>
      <c r="I54" s="905"/>
      <c r="J54" s="905"/>
      <c r="K54" s="905"/>
      <c r="L54" s="905"/>
      <c r="M54" s="905"/>
      <c r="N54" s="411"/>
      <c r="O54" s="452"/>
      <c r="P54" s="452"/>
      <c r="Q54" s="452"/>
    </row>
    <row r="55" spans="1:17" ht="14.4" customHeight="1">
      <c r="A55" s="411"/>
      <c r="B55" s="453" t="s">
        <v>703</v>
      </c>
      <c r="C55" s="905" t="s">
        <v>738</v>
      </c>
      <c r="D55" s="905"/>
      <c r="E55" s="905"/>
      <c r="F55" s="905"/>
      <c r="G55" s="905"/>
      <c r="H55" s="905"/>
      <c r="I55" s="905"/>
      <c r="J55" s="905"/>
      <c r="K55" s="905"/>
      <c r="L55" s="905"/>
      <c r="M55" s="905"/>
      <c r="N55" s="411"/>
      <c r="O55" s="452"/>
      <c r="P55" s="452"/>
      <c r="Q55" s="452"/>
    </row>
    <row r="56" spans="1:17" ht="43.2">
      <c r="A56" s="411"/>
      <c r="B56" s="414" t="s">
        <v>709</v>
      </c>
      <c r="C56" s="905" t="s">
        <v>739</v>
      </c>
      <c r="D56" s="905"/>
      <c r="E56" s="905"/>
      <c r="F56" s="905"/>
      <c r="G56" s="905"/>
      <c r="H56" s="905"/>
      <c r="I56" s="905"/>
      <c r="J56" s="905"/>
      <c r="K56" s="905"/>
      <c r="L56" s="905"/>
      <c r="M56" s="905"/>
      <c r="N56" s="411"/>
      <c r="O56" s="411"/>
      <c r="P56" s="411"/>
      <c r="Q56" s="411"/>
    </row>
    <row r="57" spans="1:17">
      <c r="A57" s="903"/>
      <c r="B57" s="903"/>
      <c r="C57" s="411"/>
      <c r="D57" s="411"/>
      <c r="E57" s="411"/>
      <c r="F57" s="411"/>
      <c r="G57" s="411"/>
      <c r="H57" s="411"/>
      <c r="I57" s="411"/>
      <c r="J57" s="411"/>
      <c r="K57" s="411"/>
      <c r="L57" s="411"/>
      <c r="M57" s="411"/>
      <c r="N57" s="411"/>
      <c r="O57" s="411"/>
      <c r="P57" s="411"/>
      <c r="Q57" s="411"/>
    </row>
    <row r="58" spans="1:17">
      <c r="A58" s="904" t="s">
        <v>740</v>
      </c>
      <c r="B58" s="904"/>
      <c r="C58" s="411"/>
      <c r="D58" s="411"/>
      <c r="E58" s="411"/>
      <c r="F58" s="411"/>
      <c r="G58" s="411"/>
      <c r="H58" s="411"/>
      <c r="I58" s="411"/>
      <c r="J58" s="411"/>
      <c r="K58" s="411"/>
      <c r="L58" s="411"/>
      <c r="M58" s="411"/>
      <c r="N58" s="411"/>
      <c r="O58" s="411"/>
      <c r="P58" s="411"/>
      <c r="Q58" s="411"/>
    </row>
    <row r="59" spans="1:17" ht="14.4" customHeight="1">
      <c r="A59" s="905" t="s">
        <v>741</v>
      </c>
      <c r="B59" s="905"/>
      <c r="C59" s="905"/>
      <c r="D59" s="905"/>
      <c r="E59" s="905"/>
      <c r="F59" s="905"/>
      <c r="G59" s="905"/>
      <c r="H59" s="905"/>
      <c r="I59" s="905"/>
      <c r="J59" s="905"/>
      <c r="K59" s="905"/>
      <c r="L59" s="905"/>
      <c r="M59" s="905"/>
      <c r="N59" s="411"/>
      <c r="O59" s="411"/>
      <c r="P59" s="411"/>
      <c r="Q59" s="411"/>
    </row>
    <row r="60" spans="1:17" ht="14.4" customHeight="1">
      <c r="A60" s="411"/>
      <c r="B60" s="414" t="s">
        <v>699</v>
      </c>
      <c r="C60" s="905" t="s">
        <v>742</v>
      </c>
      <c r="D60" s="905"/>
      <c r="E60" s="905"/>
      <c r="F60" s="905"/>
      <c r="G60" s="905"/>
      <c r="H60" s="905"/>
      <c r="I60" s="905"/>
      <c r="J60" s="905"/>
      <c r="K60" s="905"/>
      <c r="L60" s="905"/>
      <c r="M60" s="905"/>
      <c r="N60" s="411"/>
      <c r="O60" s="411"/>
      <c r="P60" s="411"/>
      <c r="Q60" s="411"/>
    </row>
    <row r="61" spans="1:17" ht="14.4" customHeight="1">
      <c r="A61" s="411"/>
      <c r="B61" s="414" t="s">
        <v>743</v>
      </c>
      <c r="C61" s="905" t="s">
        <v>744</v>
      </c>
      <c r="D61" s="905"/>
      <c r="E61" s="905"/>
      <c r="F61" s="905"/>
      <c r="G61" s="905"/>
      <c r="H61" s="905"/>
      <c r="I61" s="905"/>
      <c r="J61" s="905"/>
      <c r="K61" s="905"/>
      <c r="L61" s="905"/>
      <c r="M61" s="905"/>
      <c r="N61" s="411"/>
      <c r="O61" s="411"/>
      <c r="P61" s="411"/>
      <c r="Q61" s="411"/>
    </row>
    <row r="62" spans="1:17" ht="14.4" customHeight="1">
      <c r="A62" s="411"/>
      <c r="B62" s="414" t="s">
        <v>703</v>
      </c>
      <c r="C62" s="905" t="s">
        <v>745</v>
      </c>
      <c r="D62" s="905"/>
      <c r="E62" s="905"/>
      <c r="F62" s="905"/>
      <c r="G62" s="905"/>
      <c r="H62" s="905"/>
      <c r="I62" s="905"/>
      <c r="J62" s="905"/>
      <c r="K62" s="905"/>
      <c r="L62" s="905"/>
      <c r="M62" s="905"/>
      <c r="N62" s="411"/>
      <c r="O62" s="411"/>
      <c r="P62" s="411"/>
      <c r="Q62" s="411"/>
    </row>
    <row r="63" spans="1:17" ht="28.8">
      <c r="A63" s="411"/>
      <c r="B63" s="414" t="s">
        <v>705</v>
      </c>
      <c r="C63" s="905" t="s">
        <v>746</v>
      </c>
      <c r="D63" s="905"/>
      <c r="E63" s="905"/>
      <c r="F63" s="905"/>
      <c r="G63" s="905"/>
      <c r="H63" s="905"/>
      <c r="I63" s="905"/>
      <c r="J63" s="905"/>
      <c r="K63" s="905"/>
      <c r="L63" s="905"/>
      <c r="M63" s="905"/>
      <c r="N63" s="411"/>
      <c r="O63" s="411"/>
      <c r="P63" s="411"/>
      <c r="Q63" s="411"/>
    </row>
    <row r="64" spans="1:17" ht="25.95" customHeight="1">
      <c r="A64" s="414"/>
      <c r="B64" s="414" t="s">
        <v>708</v>
      </c>
      <c r="C64" s="905" t="s">
        <v>747</v>
      </c>
      <c r="D64" s="905"/>
      <c r="E64" s="905"/>
      <c r="F64" s="905"/>
      <c r="G64" s="905"/>
      <c r="H64" s="905"/>
      <c r="I64" s="905"/>
      <c r="J64" s="905"/>
      <c r="K64" s="905"/>
      <c r="L64" s="905"/>
      <c r="M64" s="905"/>
      <c r="N64" s="414"/>
      <c r="O64" s="414"/>
      <c r="P64" s="414"/>
      <c r="Q64" s="414"/>
    </row>
    <row r="65" spans="1:17" ht="43.2">
      <c r="A65" s="414"/>
      <c r="B65" s="414" t="s">
        <v>709</v>
      </c>
      <c r="C65" s="905" t="s">
        <v>748</v>
      </c>
      <c r="D65" s="905"/>
      <c r="E65" s="905"/>
      <c r="F65" s="905"/>
      <c r="G65" s="905"/>
      <c r="H65" s="905"/>
      <c r="I65" s="905"/>
      <c r="J65" s="905"/>
      <c r="K65" s="905"/>
      <c r="L65" s="905"/>
      <c r="M65" s="905"/>
      <c r="N65" s="414"/>
      <c r="O65" s="414"/>
      <c r="P65" s="414"/>
      <c r="Q65" s="414"/>
    </row>
    <row r="66" spans="1:17" ht="43.2">
      <c r="A66" s="411"/>
      <c r="B66" s="414" t="s">
        <v>710</v>
      </c>
      <c r="C66" s="905" t="s">
        <v>749</v>
      </c>
      <c r="D66" s="905"/>
      <c r="E66" s="905"/>
      <c r="F66" s="905"/>
      <c r="G66" s="905"/>
      <c r="H66" s="905"/>
      <c r="I66" s="905"/>
      <c r="J66" s="905"/>
      <c r="K66" s="905"/>
      <c r="L66" s="905"/>
      <c r="M66" s="905"/>
      <c r="N66" s="411"/>
      <c r="O66" s="411"/>
      <c r="P66" s="411"/>
      <c r="Q66" s="411"/>
    </row>
    <row r="67" spans="1:17">
      <c r="A67" s="903"/>
      <c r="B67" s="903"/>
      <c r="C67" s="411"/>
      <c r="D67" s="411"/>
      <c r="E67" s="411"/>
      <c r="F67" s="411"/>
      <c r="G67" s="411"/>
      <c r="H67" s="411"/>
      <c r="I67" s="411"/>
      <c r="J67" s="411"/>
      <c r="K67" s="411"/>
      <c r="L67" s="411"/>
      <c r="M67" s="411"/>
      <c r="N67" s="411"/>
      <c r="O67" s="411"/>
      <c r="P67" s="411"/>
      <c r="Q67" s="411"/>
    </row>
    <row r="68" spans="1:17">
      <c r="A68" s="904" t="s">
        <v>750</v>
      </c>
      <c r="B68" s="904"/>
      <c r="C68" s="411"/>
      <c r="D68" s="411"/>
      <c r="E68" s="411"/>
      <c r="F68" s="411"/>
      <c r="G68" s="411"/>
      <c r="H68" s="411"/>
      <c r="I68" s="411"/>
      <c r="J68" s="411"/>
      <c r="K68" s="411"/>
      <c r="L68" s="411"/>
      <c r="M68" s="411"/>
      <c r="N68" s="411"/>
      <c r="O68" s="411"/>
      <c r="P68" s="411"/>
      <c r="Q68" s="411"/>
    </row>
    <row r="69" spans="1:17" ht="14.4" customHeight="1">
      <c r="A69" s="905" t="s">
        <v>751</v>
      </c>
      <c r="B69" s="905"/>
      <c r="C69" s="905"/>
      <c r="D69" s="905"/>
      <c r="E69" s="905"/>
      <c r="F69" s="905"/>
      <c r="G69" s="905"/>
      <c r="H69" s="905"/>
      <c r="I69" s="905"/>
      <c r="J69" s="905"/>
      <c r="K69" s="905"/>
      <c r="L69" s="905"/>
      <c r="M69" s="905"/>
      <c r="N69" s="411"/>
      <c r="O69" s="411"/>
      <c r="P69" s="411"/>
      <c r="Q69" s="411"/>
    </row>
    <row r="72" spans="1:17" ht="28.8">
      <c r="A72" s="739" t="s">
        <v>75</v>
      </c>
    </row>
  </sheetData>
  <mergeCells count="60">
    <mergeCell ref="E1:G1"/>
    <mergeCell ref="E2:G2"/>
    <mergeCell ref="A4:A7"/>
    <mergeCell ref="B4:B7"/>
    <mergeCell ref="C4:C7"/>
    <mergeCell ref="D4:D7"/>
    <mergeCell ref="E4:E7"/>
    <mergeCell ref="F4:F7"/>
    <mergeCell ref="G4:G7"/>
    <mergeCell ref="Q32:Q33"/>
    <mergeCell ref="H4:H7"/>
    <mergeCell ref="J4:J7"/>
    <mergeCell ref="K4:K7"/>
    <mergeCell ref="L4:L7"/>
    <mergeCell ref="O4:O7"/>
    <mergeCell ref="P4:P7"/>
    <mergeCell ref="A32:M32"/>
    <mergeCell ref="A33:M33"/>
    <mergeCell ref="N32:N33"/>
    <mergeCell ref="O32:O33"/>
    <mergeCell ref="P32:P33"/>
    <mergeCell ref="A45:B45"/>
    <mergeCell ref="A34:B34"/>
    <mergeCell ref="A35:B35"/>
    <mergeCell ref="A36:M36"/>
    <mergeCell ref="A37:B37"/>
    <mergeCell ref="A38:B38"/>
    <mergeCell ref="A39:B39"/>
    <mergeCell ref="A40:M40"/>
    <mergeCell ref="B41:E41"/>
    <mergeCell ref="F41:J41"/>
    <mergeCell ref="B42:L42"/>
    <mergeCell ref="B43:H43"/>
    <mergeCell ref="A46:M46"/>
    <mergeCell ref="A51:A52"/>
    <mergeCell ref="B51:B52"/>
    <mergeCell ref="C51:M51"/>
    <mergeCell ref="C52:M52"/>
    <mergeCell ref="C60:M60"/>
    <mergeCell ref="O51:O52"/>
    <mergeCell ref="P51:P52"/>
    <mergeCell ref="Q51:Q52"/>
    <mergeCell ref="A53:B53"/>
    <mergeCell ref="C53:M53"/>
    <mergeCell ref="C54:M54"/>
    <mergeCell ref="N51:N52"/>
    <mergeCell ref="C55:M55"/>
    <mergeCell ref="C56:M56"/>
    <mergeCell ref="A57:B57"/>
    <mergeCell ref="A58:B58"/>
    <mergeCell ref="A59:M59"/>
    <mergeCell ref="A67:B67"/>
    <mergeCell ref="A68:B68"/>
    <mergeCell ref="A69:M69"/>
    <mergeCell ref="C61:M61"/>
    <mergeCell ref="C62:M62"/>
    <mergeCell ref="C63:M63"/>
    <mergeCell ref="C64:M64"/>
    <mergeCell ref="C65:M65"/>
    <mergeCell ref="C66:M66"/>
  </mergeCells>
  <hyperlinks>
    <hyperlink ref="D4" r:id="rId1" display="http://www.huduser.gov/portal/datasets/fmr.html" xr:uid="{9E386620-41A4-409F-AF8F-EA26E30B8C68}"/>
    <hyperlink ref="E4" r:id="rId2" display="https://www.hudexchange.info/resources/documents/CoC-Rent-Reasonableness-and-FMR.pdf" xr:uid="{928D52DC-2F81-4B7D-B6C1-4B5F14E7D954}"/>
    <hyperlink ref="G4" r:id="rId3" display="https://www.hudexchange.info/resource/2267/utility-allowance-guidebook/" xr:uid="{A86FF131-9D62-47B8-BB25-672F7E59C92D}"/>
    <hyperlink ref="N4" r:id="rId4" display="https://www.hudexchange.info/resource/5630/notice-cpd-17-11-determining-program-participant-rent-contribution-in-the-coc-program/" xr:uid="{72794045-343C-474A-9CD9-2FCD9FA111BA}"/>
    <hyperlink ref="N5" r:id="rId5" display="https://www.hudexchange.info/resource/5630/notice-cpd-17-11-determining-program-participant-rent-contribution-in-the-coc-program/" xr:uid="{496ABAC8-25A6-42E9-957B-42DBA0AE99C6}"/>
    <hyperlink ref="N7" r:id="rId6" display="https://www.hudexchange.info/resource/5630/notice-cpd-17-11-determining-program-participant-rent-contribution-in-the-coc-program/" xr:uid="{0B6F3378-4A7E-4993-81FF-F57D2FE8F24B}"/>
    <hyperlink ref="F41" r:id="rId7" xr:uid="{4E802D98-8D41-49E0-BDD1-B51C179AA21C}"/>
    <hyperlink ref="B43" r:id="rId8" xr:uid="{DECC87A1-50B6-423F-8C9F-F83AFB1596AE}"/>
    <hyperlink ref="C53" r:id="rId9" xr:uid="{35623464-2C42-4C7E-B4A0-5EA7E29F4064}"/>
    <hyperlink ref="A72" location="'TAB Contents'!A1" display="BACK TO TAB Contents" xr:uid="{05E6C16C-3CA8-4E71-B031-224C8AB4150B}"/>
  </hyperlinks>
  <pageMargins left="0.7" right="0.7" top="0.75" bottom="0.75" header="0.3" footer="0.3"/>
  <pageSetup orientation="portrait" horizontalDpi="1200" verticalDpi="1200" r:id="rId1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40A62-FDD8-4C2D-BB8A-4451FFE29AD4}">
  <sheetPr>
    <pageSetUpPr fitToPage="1"/>
  </sheetPr>
  <dimension ref="A1:Q73"/>
  <sheetViews>
    <sheetView workbookViewId="0"/>
  </sheetViews>
  <sheetFormatPr defaultRowHeight="14.4"/>
  <cols>
    <col min="1" max="1" width="11.5546875" customWidth="1"/>
    <col min="2" max="2" width="12.6640625" customWidth="1"/>
    <col min="4" max="4" width="15.88671875" customWidth="1"/>
    <col min="5" max="5" width="12.6640625" customWidth="1"/>
    <col min="6" max="6" width="12.33203125" customWidth="1"/>
    <col min="7" max="7" width="11.33203125" customWidth="1"/>
    <col min="8" max="8" width="21" customWidth="1"/>
    <col min="9" max="9" width="28.33203125" customWidth="1"/>
    <col min="11" max="11" width="15.33203125" customWidth="1"/>
    <col min="12" max="12" width="52.88671875" customWidth="1"/>
  </cols>
  <sheetData>
    <row r="1" spans="1:14" ht="37.200000000000003" customHeight="1">
      <c r="A1" s="410"/>
      <c r="B1" s="410"/>
      <c r="C1" s="412"/>
      <c r="D1" s="412"/>
      <c r="E1" s="919" t="s">
        <v>695</v>
      </c>
      <c r="F1" s="919"/>
      <c r="G1" s="919"/>
      <c r="H1" s="413"/>
      <c r="I1" s="413"/>
      <c r="J1" s="413"/>
      <c r="K1" s="413"/>
      <c r="L1" s="411"/>
      <c r="M1" s="411"/>
      <c r="N1" s="411"/>
    </row>
    <row r="2" spans="1:14" ht="47.25" customHeight="1">
      <c r="A2" s="415"/>
      <c r="B2" s="415"/>
      <c r="C2" s="416"/>
      <c r="D2" s="416"/>
      <c r="E2" s="920" t="s">
        <v>696</v>
      </c>
      <c r="F2" s="920"/>
      <c r="G2" s="920"/>
      <c r="H2" s="413"/>
      <c r="I2" s="411"/>
      <c r="J2" s="413"/>
      <c r="K2" s="413"/>
      <c r="L2" s="411"/>
      <c r="M2" s="411"/>
      <c r="N2" s="411"/>
    </row>
    <row r="3" spans="1:14" ht="15" thickBot="1">
      <c r="A3" s="411"/>
      <c r="B3" s="411"/>
      <c r="C3" s="411"/>
      <c r="D3" s="411"/>
      <c r="E3" s="411"/>
      <c r="F3" s="411"/>
      <c r="G3" s="411"/>
      <c r="H3" s="413"/>
      <c r="I3" s="411"/>
      <c r="J3" s="413"/>
      <c r="K3" s="413"/>
      <c r="L3" s="411"/>
      <c r="M3" s="411"/>
      <c r="N3" s="411"/>
    </row>
    <row r="4" spans="1:14" ht="43.8" thickTop="1">
      <c r="A4" s="921" t="s">
        <v>697</v>
      </c>
      <c r="B4" s="913" t="s">
        <v>698</v>
      </c>
      <c r="C4" s="913" t="s">
        <v>699</v>
      </c>
      <c r="D4" s="924" t="s">
        <v>700</v>
      </c>
      <c r="E4" s="924" t="s">
        <v>701</v>
      </c>
      <c r="F4" s="913" t="s">
        <v>752</v>
      </c>
      <c r="G4" s="924" t="s">
        <v>703</v>
      </c>
      <c r="H4" s="913" t="s">
        <v>704</v>
      </c>
      <c r="I4" s="417" t="s">
        <v>753</v>
      </c>
      <c r="J4" s="913" t="s">
        <v>708</v>
      </c>
      <c r="K4" s="417" t="s">
        <v>754</v>
      </c>
      <c r="L4" s="420" t="s">
        <v>710</v>
      </c>
      <c r="M4" s="916"/>
      <c r="N4" s="917"/>
    </row>
    <row r="5" spans="1:14" ht="21.6">
      <c r="A5" s="922"/>
      <c r="B5" s="914"/>
      <c r="C5" s="914"/>
      <c r="D5" s="925"/>
      <c r="E5" s="925"/>
      <c r="F5" s="914"/>
      <c r="G5" s="925"/>
      <c r="H5" s="914"/>
      <c r="I5" s="418" t="s">
        <v>755</v>
      </c>
      <c r="J5" s="914"/>
      <c r="K5" s="418" t="s">
        <v>756</v>
      </c>
      <c r="L5" s="421" t="s">
        <v>713</v>
      </c>
      <c r="M5" s="916"/>
      <c r="N5" s="917"/>
    </row>
    <row r="6" spans="1:14">
      <c r="A6" s="922"/>
      <c r="B6" s="914"/>
      <c r="C6" s="914"/>
      <c r="D6" s="925"/>
      <c r="E6" s="925"/>
      <c r="F6" s="914"/>
      <c r="G6" s="925"/>
      <c r="H6" s="914"/>
      <c r="I6" s="418"/>
      <c r="J6" s="914"/>
      <c r="K6" s="418"/>
      <c r="L6" s="422"/>
      <c r="M6" s="916"/>
      <c r="N6" s="917"/>
    </row>
    <row r="7" spans="1:14" ht="29.4" thickBot="1">
      <c r="A7" s="923"/>
      <c r="B7" s="915"/>
      <c r="C7" s="915"/>
      <c r="D7" s="926"/>
      <c r="E7" s="926"/>
      <c r="F7" s="915"/>
      <c r="G7" s="926"/>
      <c r="H7" s="915"/>
      <c r="I7" s="419"/>
      <c r="J7" s="915"/>
      <c r="K7" s="419"/>
      <c r="L7" s="423" t="s">
        <v>714</v>
      </c>
      <c r="M7" s="916"/>
      <c r="N7" s="917"/>
    </row>
    <row r="8" spans="1:14" ht="15" thickTop="1">
      <c r="A8" s="424"/>
      <c r="B8" s="425"/>
      <c r="C8" s="426"/>
      <c r="D8" s="426"/>
      <c r="E8" s="426"/>
      <c r="F8" s="426"/>
      <c r="G8" s="427"/>
      <c r="H8" s="428"/>
      <c r="I8" s="429"/>
      <c r="J8" s="431"/>
      <c r="K8" s="426"/>
      <c r="L8" s="432"/>
      <c r="M8" s="413"/>
      <c r="N8" s="411"/>
    </row>
    <row r="9" spans="1:14">
      <c r="A9" s="433"/>
      <c r="B9" s="434"/>
      <c r="C9" s="435"/>
      <c r="D9" s="435"/>
      <c r="E9" s="435"/>
      <c r="F9" s="435"/>
      <c r="G9" s="436"/>
      <c r="H9" s="437"/>
      <c r="I9" s="429"/>
      <c r="J9" s="431"/>
      <c r="K9" s="435"/>
      <c r="L9" s="439"/>
      <c r="M9" s="413"/>
      <c r="N9" s="411"/>
    </row>
    <row r="10" spans="1:14">
      <c r="A10" s="433"/>
      <c r="B10" s="434"/>
      <c r="C10" s="435"/>
      <c r="D10" s="435"/>
      <c r="E10" s="435"/>
      <c r="F10" s="435"/>
      <c r="G10" s="436"/>
      <c r="H10" s="437"/>
      <c r="I10" s="429"/>
      <c r="J10" s="431"/>
      <c r="K10" s="435"/>
      <c r="L10" s="439"/>
      <c r="M10" s="413"/>
      <c r="N10" s="411"/>
    </row>
    <row r="11" spans="1:14">
      <c r="A11" s="433"/>
      <c r="B11" s="434"/>
      <c r="C11" s="435"/>
      <c r="D11" s="435"/>
      <c r="E11" s="435"/>
      <c r="F11" s="435"/>
      <c r="G11" s="436"/>
      <c r="H11" s="437"/>
      <c r="I11" s="429"/>
      <c r="J11" s="431"/>
      <c r="K11" s="435"/>
      <c r="L11" s="439"/>
      <c r="M11" s="413"/>
      <c r="N11" s="411"/>
    </row>
    <row r="12" spans="1:14">
      <c r="A12" s="433"/>
      <c r="B12" s="434"/>
      <c r="C12" s="435"/>
      <c r="D12" s="435"/>
      <c r="E12" s="435"/>
      <c r="F12" s="435"/>
      <c r="G12" s="436"/>
      <c r="H12" s="437"/>
      <c r="I12" s="429"/>
      <c r="J12" s="431"/>
      <c r="K12" s="435"/>
      <c r="L12" s="442"/>
      <c r="M12" s="413"/>
      <c r="N12" s="411"/>
    </row>
    <row r="13" spans="1:14">
      <c r="A13" s="433"/>
      <c r="B13" s="434"/>
      <c r="C13" s="435"/>
      <c r="D13" s="435"/>
      <c r="E13" s="435"/>
      <c r="F13" s="435"/>
      <c r="G13" s="436"/>
      <c r="H13" s="437"/>
      <c r="I13" s="429"/>
      <c r="J13" s="431"/>
      <c r="K13" s="435"/>
      <c r="L13" s="439"/>
      <c r="M13" s="413"/>
      <c r="N13" s="411"/>
    </row>
    <row r="14" spans="1:14">
      <c r="A14" s="433"/>
      <c r="B14" s="434"/>
      <c r="C14" s="435"/>
      <c r="D14" s="435"/>
      <c r="E14" s="435"/>
      <c r="F14" s="435"/>
      <c r="G14" s="436"/>
      <c r="H14" s="437"/>
      <c r="I14" s="429"/>
      <c r="J14" s="431"/>
      <c r="K14" s="435"/>
      <c r="L14" s="439"/>
      <c r="M14" s="413"/>
      <c r="N14" s="411"/>
    </row>
    <row r="15" spans="1:14">
      <c r="A15" s="433"/>
      <c r="B15" s="434"/>
      <c r="C15" s="435"/>
      <c r="D15" s="435"/>
      <c r="E15" s="435"/>
      <c r="F15" s="435"/>
      <c r="G15" s="436"/>
      <c r="H15" s="437"/>
      <c r="I15" s="429"/>
      <c r="J15" s="431"/>
      <c r="K15" s="435"/>
      <c r="L15" s="439"/>
      <c r="M15" s="413"/>
      <c r="N15" s="411"/>
    </row>
    <row r="16" spans="1:14">
      <c r="A16" s="433"/>
      <c r="B16" s="434"/>
      <c r="C16" s="435"/>
      <c r="D16" s="435"/>
      <c r="E16" s="435"/>
      <c r="F16" s="435"/>
      <c r="G16" s="436"/>
      <c r="H16" s="437"/>
      <c r="I16" s="429"/>
      <c r="J16" s="431"/>
      <c r="K16" s="435"/>
      <c r="L16" s="439"/>
      <c r="M16" s="413"/>
      <c r="N16" s="411"/>
    </row>
    <row r="17" spans="1:14">
      <c r="A17" s="433"/>
      <c r="B17" s="434"/>
      <c r="C17" s="435"/>
      <c r="D17" s="435"/>
      <c r="E17" s="435"/>
      <c r="F17" s="435"/>
      <c r="G17" s="436"/>
      <c r="H17" s="437"/>
      <c r="I17" s="429"/>
      <c r="J17" s="431"/>
      <c r="K17" s="435"/>
      <c r="L17" s="439"/>
      <c r="M17" s="413"/>
      <c r="N17" s="411"/>
    </row>
    <row r="18" spans="1:14">
      <c r="A18" s="433"/>
      <c r="B18" s="434"/>
      <c r="C18" s="435"/>
      <c r="D18" s="435"/>
      <c r="E18" s="435"/>
      <c r="F18" s="435"/>
      <c r="G18" s="436"/>
      <c r="H18" s="437"/>
      <c r="I18" s="429"/>
      <c r="J18" s="431"/>
      <c r="K18" s="435"/>
      <c r="L18" s="439"/>
      <c r="M18" s="413"/>
      <c r="N18" s="411"/>
    </row>
    <row r="19" spans="1:14">
      <c r="A19" s="433"/>
      <c r="B19" s="434"/>
      <c r="C19" s="435"/>
      <c r="D19" s="435"/>
      <c r="E19" s="435"/>
      <c r="F19" s="435"/>
      <c r="G19" s="436"/>
      <c r="H19" s="437"/>
      <c r="I19" s="429"/>
      <c r="J19" s="431"/>
      <c r="K19" s="435"/>
      <c r="L19" s="439"/>
      <c r="M19" s="413"/>
      <c r="N19" s="411"/>
    </row>
    <row r="20" spans="1:14">
      <c r="A20" s="433"/>
      <c r="B20" s="434"/>
      <c r="C20" s="435"/>
      <c r="D20" s="435"/>
      <c r="E20" s="435"/>
      <c r="F20" s="435"/>
      <c r="G20" s="436"/>
      <c r="H20" s="437"/>
      <c r="I20" s="429"/>
      <c r="J20" s="431"/>
      <c r="K20" s="435"/>
      <c r="L20" s="439"/>
      <c r="M20" s="413"/>
      <c r="N20" s="411"/>
    </row>
    <row r="21" spans="1:14">
      <c r="A21" s="433"/>
      <c r="B21" s="434"/>
      <c r="C21" s="435"/>
      <c r="D21" s="435"/>
      <c r="E21" s="435"/>
      <c r="F21" s="435"/>
      <c r="G21" s="436"/>
      <c r="H21" s="437"/>
      <c r="I21" s="429"/>
      <c r="J21" s="431"/>
      <c r="K21" s="435"/>
      <c r="L21" s="443"/>
      <c r="M21" s="413"/>
      <c r="N21" s="411"/>
    </row>
    <row r="22" spans="1:14">
      <c r="A22" s="433"/>
      <c r="B22" s="434"/>
      <c r="C22" s="435"/>
      <c r="D22" s="435"/>
      <c r="E22" s="435"/>
      <c r="F22" s="435"/>
      <c r="G22" s="436"/>
      <c r="H22" s="437"/>
      <c r="I22" s="429"/>
      <c r="J22" s="431"/>
      <c r="K22" s="435"/>
      <c r="L22" s="439"/>
      <c r="M22" s="413"/>
      <c r="N22" s="411"/>
    </row>
    <row r="23" spans="1:14">
      <c r="A23" s="433"/>
      <c r="B23" s="434"/>
      <c r="C23" s="435"/>
      <c r="D23" s="435"/>
      <c r="E23" s="435"/>
      <c r="F23" s="435"/>
      <c r="G23" s="436"/>
      <c r="H23" s="437"/>
      <c r="I23" s="429"/>
      <c r="J23" s="431"/>
      <c r="K23" s="435"/>
      <c r="L23" s="439"/>
      <c r="M23" s="413"/>
      <c r="N23" s="411"/>
    </row>
    <row r="24" spans="1:14">
      <c r="A24" s="433"/>
      <c r="B24" s="434"/>
      <c r="C24" s="435"/>
      <c r="D24" s="435"/>
      <c r="E24" s="435"/>
      <c r="F24" s="435"/>
      <c r="G24" s="436"/>
      <c r="H24" s="437"/>
      <c r="I24" s="429"/>
      <c r="J24" s="431"/>
      <c r="K24" s="435"/>
      <c r="L24" s="444"/>
      <c r="M24" s="413"/>
      <c r="N24" s="411"/>
    </row>
    <row r="25" spans="1:14">
      <c r="A25" s="433"/>
      <c r="B25" s="434"/>
      <c r="C25" s="435"/>
      <c r="D25" s="435"/>
      <c r="E25" s="435"/>
      <c r="F25" s="435"/>
      <c r="G25" s="436"/>
      <c r="H25" s="437"/>
      <c r="I25" s="429"/>
      <c r="J25" s="431"/>
      <c r="K25" s="435"/>
      <c r="L25" s="443"/>
      <c r="M25" s="413"/>
      <c r="N25" s="411"/>
    </row>
    <row r="26" spans="1:14">
      <c r="A26" s="433"/>
      <c r="B26" s="434"/>
      <c r="C26" s="435"/>
      <c r="D26" s="435"/>
      <c r="E26" s="435"/>
      <c r="F26" s="435"/>
      <c r="G26" s="436"/>
      <c r="H26" s="437"/>
      <c r="I26" s="429"/>
      <c r="J26" s="431"/>
      <c r="K26" s="435"/>
      <c r="L26" s="439"/>
      <c r="M26" s="413"/>
      <c r="N26" s="411"/>
    </row>
    <row r="27" spans="1:14">
      <c r="A27" s="435"/>
      <c r="B27" s="435"/>
      <c r="C27" s="435"/>
      <c r="D27" s="435"/>
      <c r="E27" s="435"/>
      <c r="F27" s="435"/>
      <c r="G27" s="437"/>
      <c r="H27" s="437"/>
      <c r="I27" s="429"/>
      <c r="J27" s="431"/>
      <c r="K27" s="435"/>
      <c r="L27" s="439"/>
      <c r="M27" s="413"/>
      <c r="N27" s="411"/>
    </row>
    <row r="28" spans="1:14">
      <c r="A28" s="445"/>
      <c r="B28" s="445"/>
      <c r="C28" s="445"/>
      <c r="D28" s="445"/>
      <c r="E28" s="445"/>
      <c r="F28" s="445"/>
      <c r="G28" s="446"/>
      <c r="H28" s="446"/>
      <c r="I28" s="441"/>
      <c r="J28" s="431"/>
      <c r="K28" s="445"/>
      <c r="L28" s="446"/>
      <c r="M28" s="413"/>
      <c r="N28" s="411"/>
    </row>
    <row r="29" spans="1:14">
      <c r="A29" s="445"/>
      <c r="B29" s="445"/>
      <c r="C29" s="445"/>
      <c r="D29" s="445"/>
      <c r="E29" s="445"/>
      <c r="F29" s="445"/>
      <c r="G29" s="446"/>
      <c r="H29" s="446"/>
      <c r="I29" s="441"/>
      <c r="J29" s="431"/>
      <c r="K29" s="445"/>
      <c r="L29" s="446"/>
      <c r="M29" s="411"/>
      <c r="N29" s="411"/>
    </row>
    <row r="30" spans="1:14">
      <c r="A30" s="263" t="s">
        <v>715</v>
      </c>
      <c r="B30" s="263"/>
      <c r="C30" s="449">
        <v>0</v>
      </c>
      <c r="D30" s="449">
        <v>0</v>
      </c>
      <c r="E30" s="449">
        <v>0</v>
      </c>
      <c r="F30" s="263"/>
      <c r="G30" s="449">
        <v>0</v>
      </c>
      <c r="H30" s="449">
        <v>0</v>
      </c>
      <c r="I30" s="449">
        <v>0</v>
      </c>
      <c r="J30" s="450"/>
      <c r="K30" s="449">
        <v>0</v>
      </c>
      <c r="L30" s="449">
        <v>0</v>
      </c>
      <c r="M30" s="411"/>
      <c r="N30" s="411"/>
    </row>
    <row r="31" spans="1:14">
      <c r="A31" s="411"/>
      <c r="B31" s="411"/>
      <c r="C31" s="411"/>
      <c r="D31" s="411"/>
      <c r="E31" s="411"/>
      <c r="F31" s="411"/>
      <c r="G31" s="411"/>
      <c r="H31" s="413"/>
      <c r="I31" s="411"/>
      <c r="J31" s="413"/>
      <c r="K31" s="413"/>
      <c r="L31" s="411"/>
      <c r="M31" s="411"/>
      <c r="N31" s="411"/>
    </row>
    <row r="32" spans="1:14">
      <c r="A32" s="411"/>
      <c r="B32" s="411"/>
      <c r="C32" s="411"/>
      <c r="D32" s="411"/>
      <c r="E32" s="411"/>
      <c r="F32" s="411"/>
      <c r="G32" s="411"/>
      <c r="H32" s="413"/>
      <c r="I32" s="411"/>
      <c r="J32" s="413"/>
      <c r="K32" s="413"/>
      <c r="L32" s="411"/>
      <c r="M32" s="411"/>
      <c r="N32" s="411"/>
    </row>
    <row r="33" spans="1:17" ht="17.399999999999999">
      <c r="A33" s="918" t="s">
        <v>757</v>
      </c>
      <c r="B33" s="918"/>
      <c r="C33" s="918"/>
      <c r="D33" s="918"/>
      <c r="E33" s="918"/>
      <c r="F33" s="918"/>
      <c r="G33" s="918"/>
      <c r="H33" s="918"/>
      <c r="I33" s="918"/>
      <c r="J33" s="918"/>
      <c r="K33" s="918"/>
      <c r="L33" s="918"/>
      <c r="M33" s="918"/>
      <c r="N33" s="903"/>
      <c r="O33" s="903"/>
      <c r="P33" s="903"/>
      <c r="Q33" s="903"/>
    </row>
    <row r="34" spans="1:17" ht="14.4" customHeight="1">
      <c r="A34" s="905" t="s">
        <v>717</v>
      </c>
      <c r="B34" s="905"/>
      <c r="C34" s="905"/>
      <c r="D34" s="905"/>
      <c r="E34" s="905"/>
      <c r="F34" s="905"/>
      <c r="G34" s="905"/>
      <c r="H34" s="905"/>
      <c r="I34" s="905"/>
      <c r="J34" s="905"/>
      <c r="K34" s="905"/>
      <c r="L34" s="905"/>
      <c r="M34" s="905"/>
      <c r="N34" s="903"/>
      <c r="O34" s="903"/>
      <c r="P34" s="903"/>
      <c r="Q34" s="903"/>
    </row>
    <row r="35" spans="1:17">
      <c r="A35" s="903"/>
      <c r="B35" s="903"/>
      <c r="C35" s="411"/>
      <c r="D35" s="411"/>
      <c r="E35" s="411"/>
      <c r="F35" s="411"/>
      <c r="G35" s="411"/>
      <c r="H35" s="411"/>
      <c r="I35" s="411"/>
      <c r="J35" s="411"/>
      <c r="K35" s="411"/>
      <c r="L35" s="411"/>
      <c r="M35" s="411"/>
      <c r="N35" s="411"/>
      <c r="O35" s="411"/>
      <c r="P35" s="411"/>
      <c r="Q35" s="411"/>
    </row>
    <row r="36" spans="1:17" ht="17.399999999999999">
      <c r="A36" s="908" t="s">
        <v>758</v>
      </c>
      <c r="B36" s="908"/>
      <c r="C36" s="411"/>
      <c r="D36" s="411"/>
      <c r="E36" s="411"/>
      <c r="F36" s="411"/>
      <c r="G36" s="411"/>
      <c r="H36" s="411"/>
      <c r="I36" s="411"/>
      <c r="J36" s="411"/>
      <c r="K36" s="411"/>
      <c r="L36" s="411"/>
      <c r="M36" s="411"/>
      <c r="N36" s="411"/>
      <c r="O36" s="411"/>
      <c r="P36" s="411"/>
      <c r="Q36" s="411"/>
    </row>
    <row r="37" spans="1:17">
      <c r="A37" s="903" t="s">
        <v>759</v>
      </c>
      <c r="B37" s="903"/>
      <c r="C37" s="903"/>
      <c r="D37" s="903"/>
      <c r="E37" s="903"/>
      <c r="F37" s="903"/>
      <c r="G37" s="903"/>
      <c r="H37" s="903"/>
      <c r="I37" s="903"/>
      <c r="J37" s="903"/>
      <c r="K37" s="903"/>
      <c r="L37" s="903"/>
      <c r="M37" s="903"/>
      <c r="N37" s="411"/>
      <c r="O37" s="411"/>
      <c r="P37" s="411"/>
      <c r="Q37" s="411"/>
    </row>
    <row r="38" spans="1:17">
      <c r="A38" s="903"/>
      <c r="B38" s="903"/>
      <c r="C38" s="411"/>
      <c r="D38" s="411"/>
      <c r="E38" s="411"/>
      <c r="F38" s="411"/>
      <c r="G38" s="411"/>
      <c r="H38" s="411"/>
      <c r="I38" s="411"/>
      <c r="J38" s="411"/>
      <c r="K38" s="411"/>
      <c r="L38" s="411"/>
      <c r="M38" s="411"/>
      <c r="N38" s="411"/>
      <c r="O38" s="411"/>
      <c r="P38" s="411"/>
      <c r="Q38" s="411"/>
    </row>
    <row r="39" spans="1:17" ht="17.399999999999999">
      <c r="A39" s="908" t="s">
        <v>720</v>
      </c>
      <c r="B39" s="908"/>
      <c r="C39" s="411"/>
      <c r="D39" s="411"/>
      <c r="E39" s="411"/>
      <c r="F39" s="411"/>
      <c r="G39" s="411"/>
      <c r="H39" s="411"/>
      <c r="I39" s="411"/>
      <c r="J39" s="411"/>
      <c r="K39" s="411"/>
      <c r="L39" s="411"/>
      <c r="M39" s="411"/>
      <c r="N39" s="411"/>
      <c r="O39" s="411"/>
      <c r="P39" s="411"/>
      <c r="Q39" s="411"/>
    </row>
    <row r="40" spans="1:17">
      <c r="A40" s="904" t="s">
        <v>721</v>
      </c>
      <c r="B40" s="904"/>
      <c r="C40" s="409"/>
      <c r="D40" s="411"/>
      <c r="E40" s="411"/>
      <c r="F40" s="411"/>
      <c r="G40" s="411"/>
      <c r="H40" s="411"/>
      <c r="I40" s="411"/>
      <c r="J40" s="411"/>
      <c r="K40" s="411"/>
      <c r="L40" s="411"/>
      <c r="M40" s="411"/>
      <c r="N40" s="411"/>
      <c r="O40" s="411"/>
      <c r="P40" s="411"/>
      <c r="Q40" s="411"/>
    </row>
    <row r="41" spans="1:17" ht="14.4" customHeight="1">
      <c r="A41" s="909" t="s">
        <v>722</v>
      </c>
      <c r="B41" s="909"/>
      <c r="C41" s="909"/>
      <c r="D41" s="909"/>
      <c r="E41" s="909"/>
      <c r="F41" s="909"/>
      <c r="G41" s="909"/>
      <c r="H41" s="909"/>
      <c r="I41" s="909"/>
      <c r="J41" s="909"/>
      <c r="K41" s="909"/>
      <c r="L41" s="909"/>
      <c r="M41" s="909"/>
      <c r="N41" s="411"/>
      <c r="O41" s="452"/>
      <c r="P41" s="452"/>
      <c r="Q41" s="452"/>
    </row>
    <row r="42" spans="1:17">
      <c r="A42" s="451"/>
      <c r="B42" s="910" t="s">
        <v>723</v>
      </c>
      <c r="C42" s="910"/>
      <c r="D42" s="910"/>
      <c r="E42" s="910"/>
      <c r="F42" s="911" t="s">
        <v>724</v>
      </c>
      <c r="G42" s="911"/>
      <c r="H42" s="911"/>
      <c r="I42" s="911"/>
      <c r="J42" s="911"/>
      <c r="K42" s="451"/>
      <c r="L42" s="451"/>
      <c r="M42" s="451"/>
      <c r="N42" s="411"/>
      <c r="O42" s="452"/>
      <c r="P42" s="452"/>
      <c r="Q42" s="452"/>
    </row>
    <row r="43" spans="1:17" ht="25.95" customHeight="1">
      <c r="A43" s="414"/>
      <c r="B43" s="905" t="s">
        <v>725</v>
      </c>
      <c r="C43" s="905"/>
      <c r="D43" s="905"/>
      <c r="E43" s="905"/>
      <c r="F43" s="905"/>
      <c r="G43" s="905"/>
      <c r="H43" s="905"/>
      <c r="I43" s="905"/>
      <c r="J43" s="905"/>
      <c r="K43" s="905"/>
      <c r="L43" s="905"/>
      <c r="M43" s="414"/>
      <c r="N43" s="411"/>
      <c r="O43" s="452"/>
      <c r="P43" s="452"/>
      <c r="Q43" s="452"/>
    </row>
    <row r="44" spans="1:17">
      <c r="A44" s="414"/>
      <c r="B44" s="912" t="s">
        <v>726</v>
      </c>
      <c r="C44" s="912"/>
      <c r="D44" s="912"/>
      <c r="E44" s="912"/>
      <c r="F44" s="912"/>
      <c r="G44" s="912"/>
      <c r="H44" s="912"/>
      <c r="I44" s="414"/>
      <c r="J44" s="414"/>
      <c r="K44" s="414"/>
      <c r="L44" s="414"/>
      <c r="M44" s="414"/>
      <c r="N44" s="411"/>
      <c r="O44" s="452"/>
      <c r="P44" s="452"/>
      <c r="Q44" s="452"/>
    </row>
    <row r="45" spans="1:17">
      <c r="A45" s="414"/>
      <c r="B45" s="414"/>
      <c r="C45" s="414"/>
      <c r="D45" s="414"/>
      <c r="E45" s="414"/>
      <c r="F45" s="414"/>
      <c r="G45" s="414"/>
      <c r="H45" s="414"/>
      <c r="I45" s="411"/>
      <c r="J45" s="411"/>
      <c r="K45" s="411"/>
      <c r="L45" s="411"/>
      <c r="M45" s="411"/>
      <c r="N45" s="411"/>
      <c r="O45" s="452"/>
      <c r="P45" s="452"/>
      <c r="Q45" s="452"/>
    </row>
    <row r="46" spans="1:17">
      <c r="A46" s="904" t="s">
        <v>727</v>
      </c>
      <c r="B46" s="904"/>
      <c r="C46" s="411"/>
      <c r="D46" s="411"/>
      <c r="E46" s="411"/>
      <c r="F46" s="411"/>
      <c r="G46" s="411"/>
      <c r="H46" s="411"/>
      <c r="I46" s="411"/>
      <c r="J46" s="411"/>
      <c r="K46" s="411"/>
      <c r="L46" s="411"/>
      <c r="M46" s="411"/>
      <c r="N46" s="411"/>
      <c r="O46" s="452"/>
      <c r="P46" s="452"/>
      <c r="Q46" s="452"/>
    </row>
    <row r="47" spans="1:17" ht="14.4" customHeight="1">
      <c r="A47" s="905" t="s">
        <v>728</v>
      </c>
      <c r="B47" s="905"/>
      <c r="C47" s="905"/>
      <c r="D47" s="905"/>
      <c r="E47" s="905"/>
      <c r="F47" s="905"/>
      <c r="G47" s="905"/>
      <c r="H47" s="905"/>
      <c r="I47" s="905"/>
      <c r="J47" s="905"/>
      <c r="K47" s="905"/>
      <c r="L47" s="905"/>
      <c r="M47" s="905"/>
      <c r="N47" s="411"/>
      <c r="O47" s="452"/>
      <c r="P47" s="452"/>
      <c r="Q47" s="452"/>
    </row>
    <row r="48" spans="1:17">
      <c r="A48" s="411"/>
      <c r="B48" s="414" t="s">
        <v>697</v>
      </c>
      <c r="C48" s="411" t="s">
        <v>729</v>
      </c>
      <c r="D48" s="411"/>
      <c r="E48" s="411"/>
      <c r="F48" s="411"/>
      <c r="G48" s="411"/>
      <c r="H48" s="411"/>
      <c r="I48" s="411"/>
      <c r="J48" s="411"/>
      <c r="K48" s="411"/>
      <c r="L48" s="411"/>
      <c r="M48" s="411"/>
      <c r="N48" s="411"/>
      <c r="O48" s="452"/>
      <c r="P48" s="452"/>
      <c r="Q48" s="452"/>
    </row>
    <row r="49" spans="1:17">
      <c r="A49" s="411"/>
      <c r="B49" s="414" t="s">
        <v>698</v>
      </c>
      <c r="C49" s="411" t="s">
        <v>730</v>
      </c>
      <c r="D49" s="411"/>
      <c r="E49" s="411"/>
      <c r="F49" s="411"/>
      <c r="G49" s="411"/>
      <c r="H49" s="411"/>
      <c r="I49" s="411"/>
      <c r="J49" s="411"/>
      <c r="K49" s="411"/>
      <c r="L49" s="411"/>
      <c r="M49" s="411"/>
      <c r="N49" s="411"/>
      <c r="O49" s="452"/>
      <c r="P49" s="452"/>
      <c r="Q49" s="452"/>
    </row>
    <row r="50" spans="1:17">
      <c r="A50" s="411"/>
      <c r="B50" s="414" t="s">
        <v>699</v>
      </c>
      <c r="C50" s="411" t="s">
        <v>731</v>
      </c>
      <c r="D50" s="411"/>
      <c r="E50" s="411"/>
      <c r="F50" s="411"/>
      <c r="G50" s="411"/>
      <c r="H50" s="411"/>
      <c r="I50" s="411"/>
      <c r="J50" s="411"/>
      <c r="K50" s="411"/>
      <c r="L50" s="411"/>
      <c r="M50" s="411"/>
      <c r="N50" s="411"/>
      <c r="O50" s="452"/>
      <c r="P50" s="452"/>
      <c r="Q50" s="452"/>
    </row>
    <row r="51" spans="1:17">
      <c r="A51" s="411"/>
      <c r="B51" s="414" t="s">
        <v>700</v>
      </c>
      <c r="C51" s="411" t="s">
        <v>732</v>
      </c>
      <c r="D51" s="411"/>
      <c r="E51" s="411"/>
      <c r="F51" s="411"/>
      <c r="G51" s="411"/>
      <c r="H51" s="411"/>
      <c r="I51" s="411"/>
      <c r="J51" s="411"/>
      <c r="K51" s="411"/>
      <c r="L51" s="411"/>
      <c r="M51" s="411"/>
      <c r="N51" s="411"/>
      <c r="O51" s="452"/>
      <c r="P51" s="452"/>
      <c r="Q51" s="452"/>
    </row>
    <row r="52" spans="1:17" ht="37.200000000000003" customHeight="1">
      <c r="A52" s="903"/>
      <c r="B52" s="905" t="s">
        <v>701</v>
      </c>
      <c r="C52" s="905" t="s">
        <v>733</v>
      </c>
      <c r="D52" s="905"/>
      <c r="E52" s="905"/>
      <c r="F52" s="905"/>
      <c r="G52" s="905"/>
      <c r="H52" s="905"/>
      <c r="I52" s="905"/>
      <c r="J52" s="905"/>
      <c r="K52" s="905"/>
      <c r="L52" s="905"/>
      <c r="M52" s="905"/>
      <c r="N52" s="903"/>
      <c r="O52" s="906"/>
      <c r="P52" s="906"/>
      <c r="Q52" s="906"/>
    </row>
    <row r="53" spans="1:17" ht="14.4" customHeight="1">
      <c r="A53" s="903"/>
      <c r="B53" s="905"/>
      <c r="C53" s="905" t="s">
        <v>734</v>
      </c>
      <c r="D53" s="905"/>
      <c r="E53" s="905"/>
      <c r="F53" s="905"/>
      <c r="G53" s="905"/>
      <c r="H53" s="905"/>
      <c r="I53" s="905"/>
      <c r="J53" s="905"/>
      <c r="K53" s="905"/>
      <c r="L53" s="905"/>
      <c r="M53" s="905"/>
      <c r="N53" s="903"/>
      <c r="O53" s="906"/>
      <c r="P53" s="906"/>
      <c r="Q53" s="906"/>
    </row>
    <row r="54" spans="1:17" ht="14.4" customHeight="1">
      <c r="A54" s="903"/>
      <c r="B54" s="903"/>
      <c r="C54" s="907" t="s">
        <v>735</v>
      </c>
      <c r="D54" s="907"/>
      <c r="E54" s="907"/>
      <c r="F54" s="907"/>
      <c r="G54" s="907"/>
      <c r="H54" s="907"/>
      <c r="I54" s="907"/>
      <c r="J54" s="907"/>
      <c r="K54" s="907"/>
      <c r="L54" s="907"/>
      <c r="M54" s="907"/>
      <c r="N54" s="411"/>
      <c r="O54" s="452"/>
      <c r="P54" s="452"/>
      <c r="Q54" s="452"/>
    </row>
    <row r="55" spans="1:17" ht="28.8">
      <c r="A55" s="411"/>
      <c r="B55" s="453" t="s">
        <v>736</v>
      </c>
      <c r="C55" s="905" t="s">
        <v>737</v>
      </c>
      <c r="D55" s="905"/>
      <c r="E55" s="905"/>
      <c r="F55" s="905"/>
      <c r="G55" s="905"/>
      <c r="H55" s="905"/>
      <c r="I55" s="905"/>
      <c r="J55" s="905"/>
      <c r="K55" s="905"/>
      <c r="L55" s="905"/>
      <c r="M55" s="905"/>
      <c r="N55" s="411"/>
      <c r="O55" s="452"/>
      <c r="P55" s="452"/>
      <c r="Q55" s="452"/>
    </row>
    <row r="56" spans="1:17" ht="28.8">
      <c r="A56" s="411"/>
      <c r="B56" s="453" t="s">
        <v>703</v>
      </c>
      <c r="C56" s="905" t="s">
        <v>738</v>
      </c>
      <c r="D56" s="905"/>
      <c r="E56" s="905"/>
      <c r="F56" s="905"/>
      <c r="G56" s="905"/>
      <c r="H56" s="905"/>
      <c r="I56" s="905"/>
      <c r="J56" s="905"/>
      <c r="K56" s="905"/>
      <c r="L56" s="905"/>
      <c r="M56" s="905"/>
      <c r="N56" s="411"/>
      <c r="O56" s="452"/>
      <c r="P56" s="452"/>
      <c r="Q56" s="452"/>
    </row>
    <row r="57" spans="1:17" ht="72">
      <c r="A57" s="411"/>
      <c r="B57" s="414" t="s">
        <v>709</v>
      </c>
      <c r="C57" s="905" t="s">
        <v>760</v>
      </c>
      <c r="D57" s="905"/>
      <c r="E57" s="905"/>
      <c r="F57" s="905"/>
      <c r="G57" s="905"/>
      <c r="H57" s="905"/>
      <c r="I57" s="905"/>
      <c r="J57" s="905"/>
      <c r="K57" s="905"/>
      <c r="L57" s="905"/>
      <c r="M57" s="905"/>
      <c r="N57" s="411"/>
      <c r="O57" s="411"/>
      <c r="P57" s="411"/>
      <c r="Q57" s="411"/>
    </row>
    <row r="58" spans="1:17">
      <c r="A58" s="903"/>
      <c r="B58" s="903"/>
      <c r="C58" s="411"/>
      <c r="D58" s="411"/>
      <c r="E58" s="411"/>
      <c r="F58" s="411"/>
      <c r="G58" s="411"/>
      <c r="H58" s="411"/>
      <c r="I58" s="411"/>
      <c r="J58" s="411"/>
      <c r="K58" s="411"/>
      <c r="L58" s="411"/>
      <c r="M58" s="411"/>
      <c r="N58" s="411"/>
      <c r="O58" s="411"/>
      <c r="P58" s="411"/>
      <c r="Q58" s="411"/>
    </row>
    <row r="59" spans="1:17">
      <c r="A59" s="904" t="s">
        <v>740</v>
      </c>
      <c r="B59" s="904"/>
      <c r="C59" s="411"/>
      <c r="D59" s="411"/>
      <c r="E59" s="411"/>
      <c r="F59" s="411"/>
      <c r="G59" s="411"/>
      <c r="H59" s="411"/>
      <c r="I59" s="411"/>
      <c r="J59" s="411"/>
      <c r="K59" s="411"/>
      <c r="L59" s="411"/>
      <c r="M59" s="411"/>
      <c r="N59" s="411"/>
      <c r="O59" s="411"/>
      <c r="P59" s="411"/>
      <c r="Q59" s="411"/>
    </row>
    <row r="60" spans="1:17" ht="25.95" customHeight="1">
      <c r="A60" s="905" t="s">
        <v>741</v>
      </c>
      <c r="B60" s="905"/>
      <c r="C60" s="905"/>
      <c r="D60" s="905"/>
      <c r="E60" s="905"/>
      <c r="F60" s="905"/>
      <c r="G60" s="905"/>
      <c r="H60" s="905"/>
      <c r="I60" s="905"/>
      <c r="J60" s="905"/>
      <c r="K60" s="905"/>
      <c r="L60" s="905"/>
      <c r="M60" s="905"/>
      <c r="N60" s="411"/>
      <c r="O60" s="411"/>
      <c r="P60" s="411"/>
      <c r="Q60" s="411"/>
    </row>
    <row r="61" spans="1:17" ht="14.4" customHeight="1">
      <c r="A61" s="411"/>
      <c r="B61" s="414" t="s">
        <v>699</v>
      </c>
      <c r="C61" s="905" t="s">
        <v>742</v>
      </c>
      <c r="D61" s="905"/>
      <c r="E61" s="905"/>
      <c r="F61" s="905"/>
      <c r="G61" s="905"/>
      <c r="H61" s="905"/>
      <c r="I61" s="905"/>
      <c r="J61" s="905"/>
      <c r="K61" s="905"/>
      <c r="L61" s="905"/>
      <c r="M61" s="905"/>
      <c r="N61" s="411"/>
      <c r="O61" s="411"/>
      <c r="P61" s="411"/>
      <c r="Q61" s="411"/>
    </row>
    <row r="62" spans="1:17" ht="14.4" customHeight="1">
      <c r="A62" s="411"/>
      <c r="B62" s="414" t="s">
        <v>743</v>
      </c>
      <c r="C62" s="905" t="s">
        <v>744</v>
      </c>
      <c r="D62" s="905"/>
      <c r="E62" s="905"/>
      <c r="F62" s="905"/>
      <c r="G62" s="905"/>
      <c r="H62" s="905"/>
      <c r="I62" s="905"/>
      <c r="J62" s="905"/>
      <c r="K62" s="905"/>
      <c r="L62" s="905"/>
      <c r="M62" s="905"/>
      <c r="N62" s="411"/>
      <c r="O62" s="411"/>
      <c r="P62" s="411"/>
      <c r="Q62" s="411"/>
    </row>
    <row r="63" spans="1:17" ht="28.8">
      <c r="A63" s="411"/>
      <c r="B63" s="414" t="s">
        <v>703</v>
      </c>
      <c r="C63" s="905" t="s">
        <v>745</v>
      </c>
      <c r="D63" s="905"/>
      <c r="E63" s="905"/>
      <c r="F63" s="905"/>
      <c r="G63" s="905"/>
      <c r="H63" s="905"/>
      <c r="I63" s="905"/>
      <c r="J63" s="905"/>
      <c r="K63" s="905"/>
      <c r="L63" s="905"/>
      <c r="M63" s="905"/>
      <c r="N63" s="411"/>
      <c r="O63" s="411"/>
      <c r="P63" s="411"/>
      <c r="Q63" s="411"/>
    </row>
    <row r="64" spans="1:17" ht="43.2">
      <c r="A64" s="411"/>
      <c r="B64" s="414" t="s">
        <v>705</v>
      </c>
      <c r="C64" s="905" t="s">
        <v>746</v>
      </c>
      <c r="D64" s="905"/>
      <c r="E64" s="905"/>
      <c r="F64" s="905"/>
      <c r="G64" s="905"/>
      <c r="H64" s="905"/>
      <c r="I64" s="905"/>
      <c r="J64" s="905"/>
      <c r="K64" s="905"/>
      <c r="L64" s="905"/>
      <c r="M64" s="905"/>
      <c r="N64" s="411"/>
      <c r="O64" s="411"/>
      <c r="P64" s="411"/>
      <c r="Q64" s="411"/>
    </row>
    <row r="65" spans="1:17" ht="25.95" customHeight="1">
      <c r="A65" s="414"/>
      <c r="B65" s="414" t="s">
        <v>708</v>
      </c>
      <c r="C65" s="905" t="s">
        <v>747</v>
      </c>
      <c r="D65" s="905"/>
      <c r="E65" s="905"/>
      <c r="F65" s="905"/>
      <c r="G65" s="905"/>
      <c r="H65" s="905"/>
      <c r="I65" s="905"/>
      <c r="J65" s="905"/>
      <c r="K65" s="905"/>
      <c r="L65" s="905"/>
      <c r="M65" s="905"/>
      <c r="N65" s="414"/>
      <c r="O65" s="414"/>
      <c r="P65" s="414"/>
      <c r="Q65" s="414"/>
    </row>
    <row r="66" spans="1:17" ht="72">
      <c r="A66" s="414"/>
      <c r="B66" s="414" t="s">
        <v>709</v>
      </c>
      <c r="C66" s="905" t="s">
        <v>748</v>
      </c>
      <c r="D66" s="905"/>
      <c r="E66" s="905"/>
      <c r="F66" s="905"/>
      <c r="G66" s="905"/>
      <c r="H66" s="905"/>
      <c r="I66" s="905"/>
      <c r="J66" s="905"/>
      <c r="K66" s="905"/>
      <c r="L66" s="905"/>
      <c r="M66" s="905"/>
      <c r="N66" s="414"/>
      <c r="O66" s="414"/>
      <c r="P66" s="414"/>
      <c r="Q66" s="414"/>
    </row>
    <row r="67" spans="1:17" ht="57.6">
      <c r="A67" s="411"/>
      <c r="B67" s="414" t="s">
        <v>710</v>
      </c>
      <c r="C67" s="905" t="s">
        <v>749</v>
      </c>
      <c r="D67" s="905"/>
      <c r="E67" s="905"/>
      <c r="F67" s="905"/>
      <c r="G67" s="905"/>
      <c r="H67" s="905"/>
      <c r="I67" s="905"/>
      <c r="J67" s="905"/>
      <c r="K67" s="905"/>
      <c r="L67" s="905"/>
      <c r="M67" s="905"/>
      <c r="N67" s="411"/>
      <c r="O67" s="411"/>
      <c r="P67" s="411"/>
      <c r="Q67" s="411"/>
    </row>
    <row r="68" spans="1:17">
      <c r="A68" s="903"/>
      <c r="B68" s="903"/>
      <c r="C68" s="411"/>
      <c r="D68" s="411"/>
      <c r="E68" s="411"/>
      <c r="F68" s="411"/>
      <c r="G68" s="411"/>
      <c r="H68" s="411"/>
      <c r="I68" s="411"/>
      <c r="J68" s="411"/>
      <c r="K68" s="411"/>
      <c r="L68" s="411"/>
      <c r="M68" s="411"/>
      <c r="N68" s="411"/>
      <c r="O68" s="411"/>
      <c r="P68" s="411"/>
      <c r="Q68" s="411"/>
    </row>
    <row r="69" spans="1:17">
      <c r="A69" s="904" t="s">
        <v>750</v>
      </c>
      <c r="B69" s="904"/>
      <c r="C69" s="411"/>
      <c r="D69" s="411"/>
      <c r="E69" s="411"/>
      <c r="F69" s="411"/>
      <c r="G69" s="411"/>
      <c r="H69" s="411"/>
      <c r="I69" s="411"/>
      <c r="J69" s="411"/>
      <c r="K69" s="411"/>
      <c r="L69" s="411"/>
      <c r="M69" s="411"/>
      <c r="N69" s="411"/>
      <c r="O69" s="411"/>
      <c r="P69" s="411"/>
      <c r="Q69" s="411"/>
    </row>
    <row r="70" spans="1:17" ht="14.4" customHeight="1">
      <c r="A70" s="905" t="s">
        <v>751</v>
      </c>
      <c r="B70" s="905"/>
      <c r="C70" s="905"/>
      <c r="D70" s="905"/>
      <c r="E70" s="905"/>
      <c r="F70" s="905"/>
      <c r="G70" s="905"/>
      <c r="H70" s="905"/>
      <c r="I70" s="905"/>
      <c r="J70" s="905"/>
      <c r="K70" s="905"/>
      <c r="L70" s="905"/>
      <c r="M70" s="905"/>
      <c r="N70" s="411"/>
      <c r="O70" s="411"/>
      <c r="P70" s="411"/>
      <c r="Q70" s="411"/>
    </row>
    <row r="73" spans="1:17" ht="43.2">
      <c r="A73" s="739" t="s">
        <v>75</v>
      </c>
    </row>
  </sheetData>
  <mergeCells count="58">
    <mergeCell ref="C67:M67"/>
    <mergeCell ref="A68:B68"/>
    <mergeCell ref="A69:B69"/>
    <mergeCell ref="A70:M70"/>
    <mergeCell ref="C61:M61"/>
    <mergeCell ref="C62:M62"/>
    <mergeCell ref="C63:M63"/>
    <mergeCell ref="C64:M64"/>
    <mergeCell ref="C65:M65"/>
    <mergeCell ref="C66:M66"/>
    <mergeCell ref="A60:M60"/>
    <mergeCell ref="N52:N53"/>
    <mergeCell ref="O52:O53"/>
    <mergeCell ref="P52:P53"/>
    <mergeCell ref="Q52:Q53"/>
    <mergeCell ref="A54:B54"/>
    <mergeCell ref="C54:M54"/>
    <mergeCell ref="C55:M55"/>
    <mergeCell ref="C56:M56"/>
    <mergeCell ref="C57:M57"/>
    <mergeCell ref="A58:B58"/>
    <mergeCell ref="A59:B59"/>
    <mergeCell ref="B43:L43"/>
    <mergeCell ref="B44:H44"/>
    <mergeCell ref="A46:B46"/>
    <mergeCell ref="A47:M47"/>
    <mergeCell ref="A52:A53"/>
    <mergeCell ref="B52:B53"/>
    <mergeCell ref="C52:M52"/>
    <mergeCell ref="C53:M53"/>
    <mergeCell ref="A38:B38"/>
    <mergeCell ref="A39:B39"/>
    <mergeCell ref="A40:B40"/>
    <mergeCell ref="A41:M41"/>
    <mergeCell ref="B42:E42"/>
    <mergeCell ref="F42:J42"/>
    <mergeCell ref="O33:O34"/>
    <mergeCell ref="P33:P34"/>
    <mergeCell ref="Q33:Q34"/>
    <mergeCell ref="A35:B35"/>
    <mergeCell ref="A36:B36"/>
    <mergeCell ref="A37:M37"/>
    <mergeCell ref="H4:H7"/>
    <mergeCell ref="J4:J7"/>
    <mergeCell ref="M4:M7"/>
    <mergeCell ref="N4:N7"/>
    <mergeCell ref="A33:M33"/>
    <mergeCell ref="A34:M34"/>
    <mergeCell ref="N33:N34"/>
    <mergeCell ref="E1:G1"/>
    <mergeCell ref="E2:G2"/>
    <mergeCell ref="A4:A7"/>
    <mergeCell ref="B4:B7"/>
    <mergeCell ref="C4:C7"/>
    <mergeCell ref="D4:D7"/>
    <mergeCell ref="E4:E7"/>
    <mergeCell ref="F4:F7"/>
    <mergeCell ref="G4:G7"/>
  </mergeCells>
  <hyperlinks>
    <hyperlink ref="D4" r:id="rId1" display="http://www.huduser.gov/portal/datasets/fmr.html" xr:uid="{EFC2DE71-1F8F-41E6-8D1E-DEFC29B2C2FC}"/>
    <hyperlink ref="E4" r:id="rId2" display="https://www.hudexchange.info/resources/documents/CoC-Rent-Reasonableness-and-FMR.pdf" xr:uid="{2151204F-636B-4BBE-B769-B86ACB7BC4BC}"/>
    <hyperlink ref="G4" r:id="rId3" display="https://www.hudexchange.info/resource/2267/utility-allowance-guidebook/" xr:uid="{9B72B257-312D-4FDD-A032-FC098D034F85}"/>
    <hyperlink ref="L4" r:id="rId4" display="https://www.hudexchange.info/resource/5630/notice-cpd-17-11-determining-program-participant-rent-contribution-in-the-coc-program/" xr:uid="{06583F57-80FD-4340-968B-FB74B6B680C4}"/>
    <hyperlink ref="L5" r:id="rId5" display="https://www.hudexchange.info/resource/5630/notice-cpd-17-11-determining-program-participant-rent-contribution-in-the-coc-program/" xr:uid="{19D383E1-18BD-4CD1-8ECD-5BAED147A4A1}"/>
    <hyperlink ref="L7" r:id="rId6" display="https://www.hudexchange.info/resource/5630/notice-cpd-17-11-determining-program-participant-rent-contribution-in-the-coc-program/" xr:uid="{F1DCFAC7-1BEA-4CE4-8F4E-426CDD27EEEF}"/>
    <hyperlink ref="F42" r:id="rId7" xr:uid="{AD4D2FCB-7398-459E-97EA-F3C8C04ED542}"/>
    <hyperlink ref="B44" r:id="rId8" xr:uid="{5D342030-EB94-4BD0-8113-7961BFA7A7A2}"/>
    <hyperlink ref="C54" r:id="rId9" xr:uid="{CDDB9DCD-7BEE-4DBE-8C8A-1BAA8858307A}"/>
    <hyperlink ref="A73" location="'TAB Contents'!A1" display="BACK TO TAB Contents" xr:uid="{5D924E3D-3DEA-42F2-944A-FD6CD011EC4C}"/>
  </hyperlinks>
  <pageMargins left="0.7" right="0.7" top="0.75" bottom="0.75" header="0.3" footer="0.3"/>
  <pageSetup scale="56" fitToHeight="0" orientation="landscape" horizontalDpi="1200" verticalDpi="1200" r:id="rId10"/>
  <legacyDrawing r:id="rId1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1E7A5-6543-44F4-B9FA-31020161C1B8}">
  <dimension ref="A1:K69"/>
  <sheetViews>
    <sheetView tabSelected="1" workbookViewId="0"/>
  </sheetViews>
  <sheetFormatPr defaultRowHeight="14.4"/>
  <cols>
    <col min="1" max="1" width="17.109375" bestFit="1" customWidth="1"/>
    <col min="2" max="2" width="22.6640625" bestFit="1" customWidth="1"/>
    <col min="4" max="4" width="44.44140625" bestFit="1" customWidth="1"/>
    <col min="5" max="5" width="11" bestFit="1" customWidth="1"/>
  </cols>
  <sheetData>
    <row r="1" spans="1:11">
      <c r="A1" t="s">
        <v>761</v>
      </c>
      <c r="B1" t="s">
        <v>762</v>
      </c>
      <c r="C1" t="s">
        <v>763</v>
      </c>
      <c r="D1" t="s">
        <v>764</v>
      </c>
      <c r="E1" t="s">
        <v>765</v>
      </c>
      <c r="F1" t="s">
        <v>766</v>
      </c>
      <c r="G1" t="s">
        <v>767</v>
      </c>
      <c r="H1" t="s">
        <v>768</v>
      </c>
      <c r="I1" t="s">
        <v>769</v>
      </c>
      <c r="J1" t="s">
        <v>770</v>
      </c>
      <c r="K1" t="s">
        <v>771</v>
      </c>
    </row>
    <row r="2" spans="1:11">
      <c r="A2" t="s">
        <v>772</v>
      </c>
      <c r="B2" t="s">
        <v>773</v>
      </c>
      <c r="C2">
        <v>1</v>
      </c>
      <c r="D2" t="s">
        <v>774</v>
      </c>
      <c r="E2" t="s">
        <v>775</v>
      </c>
      <c r="F2">
        <v>389</v>
      </c>
      <c r="G2">
        <v>1250</v>
      </c>
      <c r="H2">
        <v>1302</v>
      </c>
      <c r="I2">
        <v>1709</v>
      </c>
      <c r="J2">
        <v>2206</v>
      </c>
      <c r="K2">
        <v>2867</v>
      </c>
    </row>
    <row r="3" spans="1:11">
      <c r="A3" t="s">
        <v>772</v>
      </c>
      <c r="B3" t="s">
        <v>776</v>
      </c>
      <c r="C3">
        <v>1</v>
      </c>
      <c r="D3" t="s">
        <v>774</v>
      </c>
      <c r="E3" t="s">
        <v>777</v>
      </c>
      <c r="F3">
        <v>2049</v>
      </c>
      <c r="G3">
        <v>1250</v>
      </c>
      <c r="H3">
        <v>1302</v>
      </c>
      <c r="I3">
        <v>1709</v>
      </c>
      <c r="J3">
        <v>2206</v>
      </c>
      <c r="K3">
        <v>2867</v>
      </c>
    </row>
    <row r="4" spans="1:11">
      <c r="A4" t="s">
        <v>772</v>
      </c>
      <c r="B4" t="s">
        <v>778</v>
      </c>
      <c r="C4">
        <v>1</v>
      </c>
      <c r="D4" t="s">
        <v>774</v>
      </c>
      <c r="E4" t="s">
        <v>779</v>
      </c>
      <c r="F4">
        <v>1723</v>
      </c>
      <c r="G4">
        <v>1250</v>
      </c>
      <c r="H4">
        <v>1302</v>
      </c>
      <c r="I4">
        <v>1709</v>
      </c>
      <c r="J4">
        <v>2206</v>
      </c>
      <c r="K4">
        <v>2867</v>
      </c>
    </row>
    <row r="5" spans="1:11">
      <c r="A5" t="s">
        <v>772</v>
      </c>
      <c r="B5" t="s">
        <v>780</v>
      </c>
      <c r="C5">
        <v>1</v>
      </c>
      <c r="D5" t="s">
        <v>774</v>
      </c>
      <c r="E5" t="s">
        <v>781</v>
      </c>
      <c r="F5">
        <v>1232</v>
      </c>
      <c r="G5">
        <v>1250</v>
      </c>
      <c r="H5">
        <v>1302</v>
      </c>
      <c r="I5">
        <v>1709</v>
      </c>
      <c r="J5">
        <v>2206</v>
      </c>
      <c r="K5">
        <v>2867</v>
      </c>
    </row>
    <row r="6" spans="1:11">
      <c r="A6" t="s">
        <v>772</v>
      </c>
      <c r="B6" t="s">
        <v>782</v>
      </c>
      <c r="C6">
        <v>1</v>
      </c>
      <c r="D6" t="s">
        <v>774</v>
      </c>
      <c r="E6" t="s">
        <v>783</v>
      </c>
      <c r="F6">
        <v>774</v>
      </c>
      <c r="G6">
        <v>1250</v>
      </c>
      <c r="H6">
        <v>1302</v>
      </c>
      <c r="I6">
        <v>1709</v>
      </c>
      <c r="J6">
        <v>2206</v>
      </c>
      <c r="K6">
        <v>2867</v>
      </c>
    </row>
    <row r="7" spans="1:11">
      <c r="A7" t="s">
        <v>772</v>
      </c>
      <c r="B7" t="s">
        <v>784</v>
      </c>
      <c r="C7">
        <v>1</v>
      </c>
      <c r="D7" t="s">
        <v>774</v>
      </c>
      <c r="E7" t="s">
        <v>785</v>
      </c>
      <c r="F7">
        <v>7184</v>
      </c>
      <c r="G7">
        <v>1250</v>
      </c>
      <c r="H7">
        <v>1302</v>
      </c>
      <c r="I7">
        <v>1709</v>
      </c>
      <c r="J7">
        <v>2206</v>
      </c>
      <c r="K7">
        <v>2867</v>
      </c>
    </row>
    <row r="8" spans="1:11">
      <c r="A8" t="s">
        <v>772</v>
      </c>
      <c r="B8" t="s">
        <v>786</v>
      </c>
      <c r="C8">
        <v>1</v>
      </c>
      <c r="D8" t="s">
        <v>774</v>
      </c>
      <c r="E8" t="s">
        <v>787</v>
      </c>
      <c r="F8">
        <v>798</v>
      </c>
      <c r="G8">
        <v>1250</v>
      </c>
      <c r="H8">
        <v>1302</v>
      </c>
      <c r="I8">
        <v>1709</v>
      </c>
      <c r="J8">
        <v>2206</v>
      </c>
      <c r="K8">
        <v>2867</v>
      </c>
    </row>
    <row r="9" spans="1:11">
      <c r="A9" t="s">
        <v>772</v>
      </c>
      <c r="B9" t="s">
        <v>788</v>
      </c>
      <c r="C9">
        <v>1</v>
      </c>
      <c r="D9" t="s">
        <v>774</v>
      </c>
      <c r="E9" t="s">
        <v>789</v>
      </c>
      <c r="F9">
        <v>1030</v>
      </c>
      <c r="G9">
        <v>1250</v>
      </c>
      <c r="H9">
        <v>1302</v>
      </c>
      <c r="I9">
        <v>1709</v>
      </c>
      <c r="J9">
        <v>2206</v>
      </c>
      <c r="K9">
        <v>2867</v>
      </c>
    </row>
    <row r="10" spans="1:11">
      <c r="A10" t="s">
        <v>772</v>
      </c>
      <c r="B10" t="s">
        <v>790</v>
      </c>
      <c r="C10">
        <v>1</v>
      </c>
      <c r="D10" t="s">
        <v>774</v>
      </c>
      <c r="E10" t="s">
        <v>791</v>
      </c>
      <c r="F10">
        <v>191</v>
      </c>
      <c r="G10">
        <v>1250</v>
      </c>
      <c r="H10">
        <v>1302</v>
      </c>
      <c r="I10">
        <v>1709</v>
      </c>
      <c r="J10">
        <v>2206</v>
      </c>
      <c r="K10">
        <v>2867</v>
      </c>
    </row>
    <row r="11" spans="1:11">
      <c r="A11" t="s">
        <v>772</v>
      </c>
      <c r="B11" t="s">
        <v>792</v>
      </c>
      <c r="C11">
        <v>1</v>
      </c>
      <c r="D11" t="s">
        <v>774</v>
      </c>
      <c r="E11" t="s">
        <v>793</v>
      </c>
      <c r="F11">
        <v>244</v>
      </c>
      <c r="G11">
        <v>1250</v>
      </c>
      <c r="H11">
        <v>1302</v>
      </c>
      <c r="I11">
        <v>1709</v>
      </c>
      <c r="J11">
        <v>2206</v>
      </c>
      <c r="K11">
        <v>2867</v>
      </c>
    </row>
    <row r="12" spans="1:11">
      <c r="A12" t="s">
        <v>772</v>
      </c>
      <c r="B12" t="s">
        <v>794</v>
      </c>
      <c r="C12">
        <v>1</v>
      </c>
      <c r="D12" t="s">
        <v>774</v>
      </c>
      <c r="E12" t="s">
        <v>795</v>
      </c>
      <c r="F12">
        <v>1675</v>
      </c>
      <c r="G12">
        <v>1250</v>
      </c>
      <c r="H12">
        <v>1302</v>
      </c>
      <c r="I12">
        <v>1709</v>
      </c>
      <c r="J12">
        <v>2206</v>
      </c>
      <c r="K12">
        <v>2867</v>
      </c>
    </row>
    <row r="13" spans="1:11">
      <c r="A13" t="s">
        <v>772</v>
      </c>
      <c r="B13" t="s">
        <v>796</v>
      </c>
      <c r="C13">
        <v>1</v>
      </c>
      <c r="D13" t="s">
        <v>774</v>
      </c>
      <c r="E13" t="s">
        <v>797</v>
      </c>
      <c r="F13">
        <v>12660</v>
      </c>
      <c r="G13">
        <v>1250</v>
      </c>
      <c r="H13">
        <v>1302</v>
      </c>
      <c r="I13">
        <v>1709</v>
      </c>
      <c r="J13">
        <v>2206</v>
      </c>
      <c r="K13">
        <v>2867</v>
      </c>
    </row>
    <row r="14" spans="1:11">
      <c r="A14" t="s">
        <v>772</v>
      </c>
      <c r="B14" t="s">
        <v>798</v>
      </c>
      <c r="C14">
        <v>1</v>
      </c>
      <c r="D14" t="s">
        <v>774</v>
      </c>
      <c r="E14" t="s">
        <v>799</v>
      </c>
      <c r="F14">
        <v>1678</v>
      </c>
      <c r="G14">
        <v>1250</v>
      </c>
      <c r="H14">
        <v>1302</v>
      </c>
      <c r="I14">
        <v>1709</v>
      </c>
      <c r="J14">
        <v>2206</v>
      </c>
      <c r="K14">
        <v>2867</v>
      </c>
    </row>
    <row r="15" spans="1:11">
      <c r="A15" t="s">
        <v>772</v>
      </c>
      <c r="B15" t="s">
        <v>800</v>
      </c>
      <c r="C15">
        <v>1</v>
      </c>
      <c r="D15" t="s">
        <v>774</v>
      </c>
      <c r="E15" t="s">
        <v>801</v>
      </c>
      <c r="F15">
        <v>631</v>
      </c>
      <c r="G15">
        <v>1250</v>
      </c>
      <c r="H15">
        <v>1302</v>
      </c>
      <c r="I15">
        <v>1709</v>
      </c>
      <c r="J15">
        <v>2206</v>
      </c>
      <c r="K15">
        <v>2867</v>
      </c>
    </row>
    <row r="16" spans="1:11">
      <c r="A16" t="s">
        <v>772</v>
      </c>
      <c r="B16" t="s">
        <v>802</v>
      </c>
      <c r="C16">
        <v>1</v>
      </c>
      <c r="D16" t="s">
        <v>774</v>
      </c>
      <c r="E16" t="s">
        <v>803</v>
      </c>
      <c r="F16">
        <v>888</v>
      </c>
      <c r="G16">
        <v>1250</v>
      </c>
      <c r="H16">
        <v>1302</v>
      </c>
      <c r="I16">
        <v>1709</v>
      </c>
      <c r="J16">
        <v>2206</v>
      </c>
      <c r="K16">
        <v>2867</v>
      </c>
    </row>
    <row r="17" spans="1:11">
      <c r="A17" t="s">
        <v>772</v>
      </c>
      <c r="B17" t="s">
        <v>804</v>
      </c>
      <c r="C17">
        <v>1</v>
      </c>
      <c r="D17" t="s">
        <v>774</v>
      </c>
      <c r="E17" t="s">
        <v>805</v>
      </c>
      <c r="F17">
        <v>733</v>
      </c>
      <c r="G17">
        <v>1250</v>
      </c>
      <c r="H17">
        <v>1302</v>
      </c>
      <c r="I17">
        <v>1709</v>
      </c>
      <c r="J17">
        <v>2206</v>
      </c>
      <c r="K17">
        <v>2867</v>
      </c>
    </row>
    <row r="18" spans="1:11">
      <c r="A18" t="s">
        <v>772</v>
      </c>
      <c r="B18" t="s">
        <v>806</v>
      </c>
      <c r="C18">
        <v>1</v>
      </c>
      <c r="D18" t="s">
        <v>774</v>
      </c>
      <c r="E18" t="s">
        <v>807</v>
      </c>
      <c r="F18">
        <v>3328</v>
      </c>
      <c r="G18">
        <v>1250</v>
      </c>
      <c r="H18">
        <v>1302</v>
      </c>
      <c r="I18">
        <v>1709</v>
      </c>
      <c r="J18">
        <v>2206</v>
      </c>
      <c r="K18">
        <v>2867</v>
      </c>
    </row>
    <row r="19" spans="1:11">
      <c r="A19" t="s">
        <v>772</v>
      </c>
      <c r="B19" t="s">
        <v>808</v>
      </c>
      <c r="C19">
        <v>1</v>
      </c>
      <c r="D19" t="s">
        <v>774</v>
      </c>
      <c r="E19" t="s">
        <v>809</v>
      </c>
      <c r="F19">
        <v>459</v>
      </c>
      <c r="G19">
        <v>1250</v>
      </c>
      <c r="H19">
        <v>1302</v>
      </c>
      <c r="I19">
        <v>1709</v>
      </c>
      <c r="J19">
        <v>2206</v>
      </c>
      <c r="K19">
        <v>2867</v>
      </c>
    </row>
    <row r="20" spans="1:11">
      <c r="A20" t="s">
        <v>772</v>
      </c>
      <c r="B20" t="s">
        <v>810</v>
      </c>
      <c r="C20">
        <v>1</v>
      </c>
      <c r="D20" t="s">
        <v>774</v>
      </c>
      <c r="E20" t="s">
        <v>811</v>
      </c>
      <c r="F20">
        <v>533</v>
      </c>
      <c r="G20">
        <v>1250</v>
      </c>
      <c r="H20">
        <v>1302</v>
      </c>
      <c r="I20">
        <v>1709</v>
      </c>
      <c r="J20">
        <v>2206</v>
      </c>
      <c r="K20">
        <v>2867</v>
      </c>
    </row>
    <row r="21" spans="1:11">
      <c r="A21" t="s">
        <v>772</v>
      </c>
      <c r="B21" t="s">
        <v>812</v>
      </c>
      <c r="C21">
        <v>1</v>
      </c>
      <c r="D21" t="s">
        <v>774</v>
      </c>
      <c r="E21" t="s">
        <v>813</v>
      </c>
      <c r="F21">
        <v>1201</v>
      </c>
      <c r="G21">
        <v>1250</v>
      </c>
      <c r="H21">
        <v>1302</v>
      </c>
      <c r="I21">
        <v>1709</v>
      </c>
      <c r="J21">
        <v>2206</v>
      </c>
      <c r="K21">
        <v>2867</v>
      </c>
    </row>
    <row r="22" spans="1:11">
      <c r="A22" t="s">
        <v>772</v>
      </c>
      <c r="B22" t="s">
        <v>814</v>
      </c>
      <c r="C22">
        <v>1</v>
      </c>
      <c r="D22" t="s">
        <v>774</v>
      </c>
      <c r="E22" t="s">
        <v>815</v>
      </c>
      <c r="F22">
        <v>7463</v>
      </c>
      <c r="G22">
        <v>1250</v>
      </c>
      <c r="H22">
        <v>1302</v>
      </c>
      <c r="I22">
        <v>1709</v>
      </c>
      <c r="J22">
        <v>2206</v>
      </c>
      <c r="K22">
        <v>2867</v>
      </c>
    </row>
    <row r="23" spans="1:11">
      <c r="A23" t="s">
        <v>772</v>
      </c>
      <c r="B23" t="s">
        <v>816</v>
      </c>
      <c r="C23">
        <v>1</v>
      </c>
      <c r="D23" t="s">
        <v>774</v>
      </c>
      <c r="E23" t="s">
        <v>817</v>
      </c>
      <c r="F23">
        <v>1019</v>
      </c>
      <c r="G23">
        <v>1250</v>
      </c>
      <c r="H23">
        <v>1302</v>
      </c>
      <c r="I23">
        <v>1709</v>
      </c>
      <c r="J23">
        <v>2206</v>
      </c>
      <c r="K23">
        <v>2867</v>
      </c>
    </row>
    <row r="24" spans="1:11">
      <c r="A24" t="s">
        <v>818</v>
      </c>
      <c r="B24" t="s">
        <v>819</v>
      </c>
      <c r="C24">
        <v>0</v>
      </c>
      <c r="D24" t="s">
        <v>820</v>
      </c>
      <c r="E24" t="s">
        <v>821</v>
      </c>
      <c r="F24">
        <v>1809</v>
      </c>
      <c r="G24">
        <v>1287</v>
      </c>
      <c r="H24">
        <v>1422</v>
      </c>
      <c r="I24">
        <v>1866</v>
      </c>
      <c r="J24">
        <v>2237</v>
      </c>
      <c r="K24">
        <v>2471</v>
      </c>
    </row>
    <row r="25" spans="1:11">
      <c r="A25" t="s">
        <v>818</v>
      </c>
      <c r="B25" t="s">
        <v>822</v>
      </c>
      <c r="C25">
        <v>0</v>
      </c>
      <c r="D25" t="s">
        <v>820</v>
      </c>
      <c r="E25" t="s">
        <v>823</v>
      </c>
      <c r="F25">
        <v>2079</v>
      </c>
      <c r="G25">
        <v>1287</v>
      </c>
      <c r="H25">
        <v>1422</v>
      </c>
      <c r="I25">
        <v>1866</v>
      </c>
      <c r="J25">
        <v>2237</v>
      </c>
      <c r="K25">
        <v>2471</v>
      </c>
    </row>
    <row r="26" spans="1:11">
      <c r="A26" t="s">
        <v>818</v>
      </c>
      <c r="B26" t="s">
        <v>824</v>
      </c>
      <c r="C26">
        <v>0</v>
      </c>
      <c r="D26" t="s">
        <v>820</v>
      </c>
      <c r="E26" t="s">
        <v>825</v>
      </c>
      <c r="F26">
        <v>2001</v>
      </c>
      <c r="G26">
        <v>1287</v>
      </c>
      <c r="H26">
        <v>1422</v>
      </c>
      <c r="I26">
        <v>1866</v>
      </c>
      <c r="J26">
        <v>2237</v>
      </c>
      <c r="K26">
        <v>2471</v>
      </c>
    </row>
    <row r="27" spans="1:11">
      <c r="A27" t="s">
        <v>818</v>
      </c>
      <c r="B27" t="s">
        <v>826</v>
      </c>
      <c r="C27">
        <v>0</v>
      </c>
      <c r="D27" t="s">
        <v>820</v>
      </c>
      <c r="E27" t="s">
        <v>827</v>
      </c>
      <c r="F27">
        <v>1054</v>
      </c>
      <c r="G27">
        <v>1287</v>
      </c>
      <c r="H27">
        <v>1422</v>
      </c>
      <c r="I27">
        <v>1866</v>
      </c>
      <c r="J27">
        <v>2237</v>
      </c>
      <c r="K27">
        <v>2471</v>
      </c>
    </row>
    <row r="28" spans="1:11">
      <c r="A28" t="s">
        <v>818</v>
      </c>
      <c r="B28" t="s">
        <v>828</v>
      </c>
      <c r="C28">
        <v>0</v>
      </c>
      <c r="D28" t="s">
        <v>820</v>
      </c>
      <c r="E28" t="s">
        <v>829</v>
      </c>
      <c r="F28">
        <v>1663</v>
      </c>
      <c r="G28">
        <v>1287</v>
      </c>
      <c r="H28">
        <v>1422</v>
      </c>
      <c r="I28">
        <v>1866</v>
      </c>
      <c r="J28">
        <v>2237</v>
      </c>
      <c r="K28">
        <v>2471</v>
      </c>
    </row>
    <row r="29" spans="1:11">
      <c r="A29" t="s">
        <v>818</v>
      </c>
      <c r="B29" t="s">
        <v>830</v>
      </c>
      <c r="C29">
        <v>0</v>
      </c>
      <c r="D29" t="s">
        <v>820</v>
      </c>
      <c r="E29" t="s">
        <v>831</v>
      </c>
      <c r="F29">
        <v>1757</v>
      </c>
      <c r="G29">
        <v>1287</v>
      </c>
      <c r="H29">
        <v>1422</v>
      </c>
      <c r="I29">
        <v>1866</v>
      </c>
      <c r="J29">
        <v>2237</v>
      </c>
      <c r="K29">
        <v>2471</v>
      </c>
    </row>
    <row r="30" spans="1:11">
      <c r="A30" t="s">
        <v>818</v>
      </c>
      <c r="B30" t="s">
        <v>832</v>
      </c>
      <c r="C30">
        <v>0</v>
      </c>
      <c r="D30" t="s">
        <v>820</v>
      </c>
      <c r="E30" t="s">
        <v>833</v>
      </c>
      <c r="F30">
        <v>5136</v>
      </c>
      <c r="G30">
        <v>1287</v>
      </c>
      <c r="H30">
        <v>1422</v>
      </c>
      <c r="I30">
        <v>1866</v>
      </c>
      <c r="J30">
        <v>2237</v>
      </c>
      <c r="K30">
        <v>2471</v>
      </c>
    </row>
    <row r="31" spans="1:11">
      <c r="A31" t="s">
        <v>818</v>
      </c>
      <c r="B31" t="s">
        <v>834</v>
      </c>
      <c r="C31">
        <v>0</v>
      </c>
      <c r="D31" t="s">
        <v>820</v>
      </c>
      <c r="E31" t="s">
        <v>835</v>
      </c>
      <c r="F31">
        <v>1639</v>
      </c>
      <c r="G31">
        <v>1287</v>
      </c>
      <c r="H31">
        <v>1422</v>
      </c>
      <c r="I31">
        <v>1866</v>
      </c>
      <c r="J31">
        <v>2237</v>
      </c>
      <c r="K31">
        <v>2471</v>
      </c>
    </row>
    <row r="32" spans="1:11">
      <c r="A32" t="s">
        <v>818</v>
      </c>
      <c r="B32" t="s">
        <v>836</v>
      </c>
      <c r="C32">
        <v>0</v>
      </c>
      <c r="D32" t="s">
        <v>820</v>
      </c>
      <c r="E32" t="s">
        <v>837</v>
      </c>
      <c r="F32">
        <v>1831</v>
      </c>
      <c r="G32">
        <v>1287</v>
      </c>
      <c r="H32">
        <v>1422</v>
      </c>
      <c r="I32">
        <v>1866</v>
      </c>
      <c r="J32">
        <v>2237</v>
      </c>
      <c r="K32">
        <v>2471</v>
      </c>
    </row>
    <row r="33" spans="1:11">
      <c r="A33" t="s">
        <v>818</v>
      </c>
      <c r="B33" t="s">
        <v>838</v>
      </c>
      <c r="C33">
        <v>0</v>
      </c>
      <c r="D33" t="s">
        <v>820</v>
      </c>
      <c r="E33" t="s">
        <v>839</v>
      </c>
      <c r="F33">
        <v>17662</v>
      </c>
      <c r="G33">
        <v>1287</v>
      </c>
      <c r="H33">
        <v>1422</v>
      </c>
      <c r="I33">
        <v>1866</v>
      </c>
      <c r="J33">
        <v>2237</v>
      </c>
      <c r="K33">
        <v>2471</v>
      </c>
    </row>
    <row r="34" spans="1:11">
      <c r="A34" t="s">
        <v>818</v>
      </c>
      <c r="B34" t="s">
        <v>840</v>
      </c>
      <c r="C34">
        <v>0</v>
      </c>
      <c r="D34" t="s">
        <v>820</v>
      </c>
      <c r="E34" t="s">
        <v>841</v>
      </c>
      <c r="F34">
        <v>360</v>
      </c>
      <c r="G34">
        <v>1287</v>
      </c>
      <c r="H34">
        <v>1422</v>
      </c>
      <c r="I34">
        <v>1866</v>
      </c>
      <c r="J34">
        <v>2237</v>
      </c>
      <c r="K34">
        <v>2471</v>
      </c>
    </row>
    <row r="35" spans="1:11">
      <c r="A35" t="s">
        <v>818</v>
      </c>
      <c r="B35" t="s">
        <v>842</v>
      </c>
      <c r="C35">
        <v>0</v>
      </c>
      <c r="D35" t="s">
        <v>820</v>
      </c>
      <c r="E35" t="s">
        <v>843</v>
      </c>
      <c r="F35">
        <v>782</v>
      </c>
      <c r="G35">
        <v>1287</v>
      </c>
      <c r="H35">
        <v>1422</v>
      </c>
      <c r="I35">
        <v>1866</v>
      </c>
      <c r="J35">
        <v>2237</v>
      </c>
      <c r="K35">
        <v>2471</v>
      </c>
    </row>
    <row r="36" spans="1:11">
      <c r="A36" t="s">
        <v>818</v>
      </c>
      <c r="B36" t="s">
        <v>844</v>
      </c>
      <c r="C36">
        <v>0</v>
      </c>
      <c r="D36" t="s">
        <v>820</v>
      </c>
      <c r="E36" t="s">
        <v>845</v>
      </c>
      <c r="F36">
        <v>1704</v>
      </c>
      <c r="G36">
        <v>1287</v>
      </c>
      <c r="H36">
        <v>1422</v>
      </c>
      <c r="I36">
        <v>1866</v>
      </c>
      <c r="J36">
        <v>2237</v>
      </c>
      <c r="K36">
        <v>2471</v>
      </c>
    </row>
    <row r="37" spans="1:11">
      <c r="A37" t="s">
        <v>818</v>
      </c>
      <c r="B37" t="s">
        <v>846</v>
      </c>
      <c r="C37">
        <v>0</v>
      </c>
      <c r="D37" t="s">
        <v>820</v>
      </c>
      <c r="E37" t="s">
        <v>847</v>
      </c>
      <c r="F37">
        <v>650</v>
      </c>
      <c r="G37">
        <v>1287</v>
      </c>
      <c r="H37">
        <v>1422</v>
      </c>
      <c r="I37">
        <v>1866</v>
      </c>
      <c r="J37">
        <v>2237</v>
      </c>
      <c r="K37">
        <v>2471</v>
      </c>
    </row>
    <row r="38" spans="1:11">
      <c r="A38" t="s">
        <v>818</v>
      </c>
      <c r="B38" t="s">
        <v>848</v>
      </c>
      <c r="C38">
        <v>0</v>
      </c>
      <c r="D38" t="s">
        <v>820</v>
      </c>
      <c r="E38" t="s">
        <v>849</v>
      </c>
      <c r="F38">
        <v>115</v>
      </c>
      <c r="G38">
        <v>1287</v>
      </c>
      <c r="H38">
        <v>1422</v>
      </c>
      <c r="I38">
        <v>1866</v>
      </c>
      <c r="J38">
        <v>2237</v>
      </c>
      <c r="K38">
        <v>2471</v>
      </c>
    </row>
    <row r="39" spans="1:11">
      <c r="A39" t="s">
        <v>818</v>
      </c>
      <c r="B39" t="s">
        <v>850</v>
      </c>
      <c r="C39">
        <v>0</v>
      </c>
      <c r="D39" t="s">
        <v>820</v>
      </c>
      <c r="E39" t="s">
        <v>851</v>
      </c>
      <c r="F39">
        <v>8501</v>
      </c>
      <c r="G39">
        <v>1287</v>
      </c>
      <c r="H39">
        <v>1422</v>
      </c>
      <c r="I39">
        <v>1866</v>
      </c>
      <c r="J39">
        <v>2237</v>
      </c>
      <c r="K39">
        <v>2471</v>
      </c>
    </row>
    <row r="40" spans="1:11">
      <c r="A40" t="s">
        <v>818</v>
      </c>
      <c r="B40" t="s">
        <v>852</v>
      </c>
      <c r="C40">
        <v>0</v>
      </c>
      <c r="D40" t="s">
        <v>820</v>
      </c>
      <c r="E40" t="s">
        <v>853</v>
      </c>
      <c r="F40">
        <v>1058</v>
      </c>
      <c r="G40">
        <v>1287</v>
      </c>
      <c r="H40">
        <v>1422</v>
      </c>
      <c r="I40">
        <v>1866</v>
      </c>
      <c r="J40">
        <v>2237</v>
      </c>
      <c r="K40">
        <v>2471</v>
      </c>
    </row>
    <row r="41" spans="1:11">
      <c r="A41" t="s">
        <v>818</v>
      </c>
      <c r="B41" t="s">
        <v>854</v>
      </c>
      <c r="C41">
        <v>0</v>
      </c>
      <c r="D41" t="s">
        <v>820</v>
      </c>
      <c r="E41" t="s">
        <v>855</v>
      </c>
      <c r="F41">
        <v>2875</v>
      </c>
      <c r="G41">
        <v>1287</v>
      </c>
      <c r="H41">
        <v>1422</v>
      </c>
      <c r="I41">
        <v>1866</v>
      </c>
      <c r="J41">
        <v>2237</v>
      </c>
      <c r="K41">
        <v>2471</v>
      </c>
    </row>
    <row r="42" spans="1:11">
      <c r="A42" t="s">
        <v>818</v>
      </c>
      <c r="B42" t="s">
        <v>856</v>
      </c>
      <c r="C42">
        <v>0</v>
      </c>
      <c r="D42" t="s">
        <v>820</v>
      </c>
      <c r="E42" t="s">
        <v>857</v>
      </c>
      <c r="F42">
        <v>7583</v>
      </c>
      <c r="G42">
        <v>1287</v>
      </c>
      <c r="H42">
        <v>1422</v>
      </c>
      <c r="I42">
        <v>1866</v>
      </c>
      <c r="J42">
        <v>2237</v>
      </c>
      <c r="K42">
        <v>2471</v>
      </c>
    </row>
    <row r="43" spans="1:11">
      <c r="A43" t="s">
        <v>818</v>
      </c>
      <c r="B43" t="s">
        <v>858</v>
      </c>
      <c r="C43">
        <v>0</v>
      </c>
      <c r="D43" t="s">
        <v>820</v>
      </c>
      <c r="E43" t="s">
        <v>859</v>
      </c>
      <c r="F43">
        <v>469</v>
      </c>
      <c r="G43">
        <v>1287</v>
      </c>
      <c r="H43">
        <v>1422</v>
      </c>
      <c r="I43">
        <v>1866</v>
      </c>
      <c r="J43">
        <v>2237</v>
      </c>
      <c r="K43">
        <v>2471</v>
      </c>
    </row>
    <row r="44" spans="1:11">
      <c r="A44" t="s">
        <v>818</v>
      </c>
      <c r="B44" t="s">
        <v>860</v>
      </c>
      <c r="C44">
        <v>0</v>
      </c>
      <c r="D44" t="s">
        <v>820</v>
      </c>
      <c r="E44" t="s">
        <v>861</v>
      </c>
      <c r="F44">
        <v>1476</v>
      </c>
      <c r="G44">
        <v>1287</v>
      </c>
      <c r="H44">
        <v>1422</v>
      </c>
      <c r="I44">
        <v>1866</v>
      </c>
      <c r="J44">
        <v>2237</v>
      </c>
      <c r="K44">
        <v>2471</v>
      </c>
    </row>
    <row r="45" spans="1:11">
      <c r="A45" t="s">
        <v>818</v>
      </c>
      <c r="B45" t="s">
        <v>862</v>
      </c>
      <c r="C45">
        <v>0</v>
      </c>
      <c r="D45" t="s">
        <v>820</v>
      </c>
      <c r="E45" t="s">
        <v>863</v>
      </c>
      <c r="F45">
        <v>1867</v>
      </c>
      <c r="G45">
        <v>1287</v>
      </c>
      <c r="H45">
        <v>1422</v>
      </c>
      <c r="I45">
        <v>1866</v>
      </c>
      <c r="J45">
        <v>2237</v>
      </c>
      <c r="K45">
        <v>2471</v>
      </c>
    </row>
    <row r="46" spans="1:11">
      <c r="A46" t="s">
        <v>818</v>
      </c>
      <c r="B46" t="s">
        <v>864</v>
      </c>
      <c r="C46">
        <v>0</v>
      </c>
      <c r="D46" t="s">
        <v>820</v>
      </c>
      <c r="E46" t="s">
        <v>865</v>
      </c>
      <c r="F46">
        <v>3653</v>
      </c>
      <c r="G46">
        <v>1287</v>
      </c>
      <c r="H46">
        <v>1422</v>
      </c>
      <c r="I46">
        <v>1866</v>
      </c>
      <c r="J46">
        <v>2237</v>
      </c>
      <c r="K46">
        <v>2471</v>
      </c>
    </row>
    <row r="47" spans="1:11">
      <c r="A47" t="s">
        <v>818</v>
      </c>
      <c r="B47" t="s">
        <v>866</v>
      </c>
      <c r="C47">
        <v>0</v>
      </c>
      <c r="D47" t="s">
        <v>820</v>
      </c>
      <c r="E47" t="s">
        <v>867</v>
      </c>
      <c r="F47">
        <v>861</v>
      </c>
      <c r="G47">
        <v>1287</v>
      </c>
      <c r="H47">
        <v>1422</v>
      </c>
      <c r="I47">
        <v>1866</v>
      </c>
      <c r="J47">
        <v>2237</v>
      </c>
      <c r="K47">
        <v>2471</v>
      </c>
    </row>
    <row r="48" spans="1:11">
      <c r="A48" t="s">
        <v>818</v>
      </c>
      <c r="B48" t="s">
        <v>868</v>
      </c>
      <c r="C48">
        <v>0</v>
      </c>
      <c r="D48" t="s">
        <v>820</v>
      </c>
      <c r="E48" t="s">
        <v>869</v>
      </c>
      <c r="F48">
        <v>816</v>
      </c>
      <c r="G48">
        <v>1287</v>
      </c>
      <c r="H48">
        <v>1422</v>
      </c>
      <c r="I48">
        <v>1866</v>
      </c>
      <c r="J48">
        <v>2237</v>
      </c>
      <c r="K48">
        <v>2471</v>
      </c>
    </row>
    <row r="49" spans="1:11">
      <c r="A49" t="s">
        <v>818</v>
      </c>
      <c r="B49" t="s">
        <v>870</v>
      </c>
      <c r="C49">
        <v>0</v>
      </c>
      <c r="D49" t="s">
        <v>820</v>
      </c>
      <c r="E49" t="s">
        <v>871</v>
      </c>
      <c r="F49">
        <v>1521</v>
      </c>
      <c r="G49">
        <v>1287</v>
      </c>
      <c r="H49">
        <v>1422</v>
      </c>
      <c r="I49">
        <v>1866</v>
      </c>
      <c r="J49">
        <v>2237</v>
      </c>
      <c r="K49">
        <v>2471</v>
      </c>
    </row>
    <row r="50" spans="1:11">
      <c r="A50" t="s">
        <v>872</v>
      </c>
      <c r="B50" t="s">
        <v>873</v>
      </c>
      <c r="C50">
        <v>1</v>
      </c>
      <c r="D50" t="s">
        <v>874</v>
      </c>
      <c r="E50" t="s">
        <v>875</v>
      </c>
      <c r="F50">
        <v>35472</v>
      </c>
      <c r="G50">
        <v>1382</v>
      </c>
      <c r="H50">
        <v>1580</v>
      </c>
      <c r="I50">
        <v>2004</v>
      </c>
      <c r="J50">
        <v>2504</v>
      </c>
      <c r="K50">
        <v>2702</v>
      </c>
    </row>
    <row r="51" spans="1:11">
      <c r="A51" t="s">
        <v>872</v>
      </c>
      <c r="B51" t="s">
        <v>876</v>
      </c>
      <c r="C51">
        <v>1</v>
      </c>
      <c r="D51" t="s">
        <v>874</v>
      </c>
      <c r="E51" t="s">
        <v>877</v>
      </c>
      <c r="F51">
        <v>15366</v>
      </c>
      <c r="G51">
        <v>1382</v>
      </c>
      <c r="H51">
        <v>1580</v>
      </c>
      <c r="I51">
        <v>2004</v>
      </c>
      <c r="J51">
        <v>2504</v>
      </c>
      <c r="K51">
        <v>2702</v>
      </c>
    </row>
    <row r="52" spans="1:11">
      <c r="A52" t="s">
        <v>872</v>
      </c>
      <c r="B52" t="s">
        <v>878</v>
      </c>
      <c r="C52">
        <v>1</v>
      </c>
      <c r="D52" t="s">
        <v>874</v>
      </c>
      <c r="E52" t="s">
        <v>879</v>
      </c>
      <c r="F52">
        <v>964</v>
      </c>
      <c r="G52">
        <v>1382</v>
      </c>
      <c r="H52">
        <v>1580</v>
      </c>
      <c r="I52">
        <v>2004</v>
      </c>
      <c r="J52">
        <v>2504</v>
      </c>
      <c r="K52">
        <v>2702</v>
      </c>
    </row>
    <row r="53" spans="1:11">
      <c r="A53" t="s">
        <v>872</v>
      </c>
      <c r="B53" t="s">
        <v>880</v>
      </c>
      <c r="C53">
        <v>1</v>
      </c>
      <c r="D53" t="s">
        <v>874</v>
      </c>
      <c r="E53" t="s">
        <v>881</v>
      </c>
      <c r="F53">
        <v>916</v>
      </c>
      <c r="G53">
        <v>1382</v>
      </c>
      <c r="H53">
        <v>1580</v>
      </c>
      <c r="I53">
        <v>2004</v>
      </c>
      <c r="J53">
        <v>2504</v>
      </c>
      <c r="K53">
        <v>2702</v>
      </c>
    </row>
    <row r="54" spans="1:11">
      <c r="A54" t="s">
        <v>872</v>
      </c>
      <c r="B54" t="s">
        <v>882</v>
      </c>
      <c r="C54">
        <v>1</v>
      </c>
      <c r="D54" t="s">
        <v>874</v>
      </c>
      <c r="E54" t="s">
        <v>883</v>
      </c>
      <c r="F54">
        <v>16103</v>
      </c>
      <c r="G54">
        <v>1382</v>
      </c>
      <c r="H54">
        <v>1580</v>
      </c>
      <c r="I54">
        <v>2004</v>
      </c>
      <c r="J54">
        <v>2504</v>
      </c>
      <c r="K54">
        <v>2702</v>
      </c>
    </row>
    <row r="55" spans="1:11">
      <c r="A55" t="s">
        <v>872</v>
      </c>
      <c r="B55" t="s">
        <v>884</v>
      </c>
      <c r="C55">
        <v>1</v>
      </c>
      <c r="D55" t="s">
        <v>874</v>
      </c>
      <c r="E55" t="s">
        <v>885</v>
      </c>
      <c r="F55">
        <v>965</v>
      </c>
      <c r="G55">
        <v>1382</v>
      </c>
      <c r="H55">
        <v>1580</v>
      </c>
      <c r="I55">
        <v>2004</v>
      </c>
      <c r="J55">
        <v>2504</v>
      </c>
      <c r="K55">
        <v>2702</v>
      </c>
    </row>
    <row r="56" spans="1:11">
      <c r="A56" t="s">
        <v>872</v>
      </c>
      <c r="B56" t="s">
        <v>886</v>
      </c>
      <c r="C56">
        <v>1</v>
      </c>
      <c r="D56" t="s">
        <v>874</v>
      </c>
      <c r="E56" t="s">
        <v>887</v>
      </c>
      <c r="F56">
        <v>6088</v>
      </c>
      <c r="G56">
        <v>1382</v>
      </c>
      <c r="H56">
        <v>1580</v>
      </c>
      <c r="I56">
        <v>2004</v>
      </c>
      <c r="J56">
        <v>2504</v>
      </c>
      <c r="K56">
        <v>2702</v>
      </c>
    </row>
    <row r="57" spans="1:11">
      <c r="A57" t="s">
        <v>872</v>
      </c>
      <c r="B57" t="s">
        <v>888</v>
      </c>
      <c r="C57">
        <v>1</v>
      </c>
      <c r="D57" t="s">
        <v>874</v>
      </c>
      <c r="E57" t="s">
        <v>889</v>
      </c>
      <c r="F57">
        <v>5299</v>
      </c>
      <c r="G57">
        <v>1382</v>
      </c>
      <c r="H57">
        <v>1580</v>
      </c>
      <c r="I57">
        <v>2004</v>
      </c>
      <c r="J57">
        <v>2504</v>
      </c>
      <c r="K57">
        <v>2702</v>
      </c>
    </row>
    <row r="58" spans="1:11">
      <c r="A58" t="s">
        <v>872</v>
      </c>
      <c r="B58" t="s">
        <v>890</v>
      </c>
      <c r="C58">
        <v>1</v>
      </c>
      <c r="D58" t="s">
        <v>874</v>
      </c>
      <c r="E58" t="s">
        <v>891</v>
      </c>
      <c r="F58">
        <v>3324</v>
      </c>
      <c r="G58">
        <v>1382</v>
      </c>
      <c r="H58">
        <v>1580</v>
      </c>
      <c r="I58">
        <v>2004</v>
      </c>
      <c r="J58">
        <v>2504</v>
      </c>
      <c r="K58">
        <v>2702</v>
      </c>
    </row>
    <row r="59" spans="1:11">
      <c r="A59" t="s">
        <v>872</v>
      </c>
      <c r="B59" t="s">
        <v>892</v>
      </c>
      <c r="C59">
        <v>1</v>
      </c>
      <c r="D59" t="s">
        <v>874</v>
      </c>
      <c r="E59" t="s">
        <v>893</v>
      </c>
      <c r="F59">
        <v>2205</v>
      </c>
      <c r="G59">
        <v>1382</v>
      </c>
      <c r="H59">
        <v>1580</v>
      </c>
      <c r="I59">
        <v>2004</v>
      </c>
      <c r="J59">
        <v>2504</v>
      </c>
      <c r="K59">
        <v>2702</v>
      </c>
    </row>
    <row r="60" spans="1:11">
      <c r="A60" t="s">
        <v>872</v>
      </c>
      <c r="B60" t="s">
        <v>894</v>
      </c>
      <c r="C60">
        <v>1</v>
      </c>
      <c r="D60" t="s">
        <v>874</v>
      </c>
      <c r="E60" t="s">
        <v>895</v>
      </c>
      <c r="F60">
        <v>373</v>
      </c>
      <c r="G60">
        <v>1382</v>
      </c>
      <c r="H60">
        <v>1580</v>
      </c>
      <c r="I60">
        <v>2004</v>
      </c>
      <c r="J60">
        <v>2504</v>
      </c>
      <c r="K60">
        <v>2702</v>
      </c>
    </row>
    <row r="61" spans="1:11">
      <c r="A61" t="s">
        <v>872</v>
      </c>
      <c r="B61" t="s">
        <v>896</v>
      </c>
      <c r="C61">
        <v>1</v>
      </c>
      <c r="D61" t="s">
        <v>874</v>
      </c>
      <c r="E61" t="s">
        <v>897</v>
      </c>
      <c r="F61">
        <v>28640</v>
      </c>
      <c r="G61">
        <v>1382</v>
      </c>
      <c r="H61">
        <v>1580</v>
      </c>
      <c r="I61">
        <v>2004</v>
      </c>
      <c r="J61">
        <v>2504</v>
      </c>
      <c r="K61">
        <v>2702</v>
      </c>
    </row>
    <row r="62" spans="1:11">
      <c r="A62" t="s">
        <v>872</v>
      </c>
      <c r="B62" t="s">
        <v>898</v>
      </c>
      <c r="C62">
        <v>1</v>
      </c>
      <c r="D62" t="s">
        <v>874</v>
      </c>
      <c r="E62" t="s">
        <v>899</v>
      </c>
      <c r="F62">
        <v>1332</v>
      </c>
      <c r="G62">
        <v>1382</v>
      </c>
      <c r="H62">
        <v>1580</v>
      </c>
      <c r="I62">
        <v>2004</v>
      </c>
      <c r="J62">
        <v>2504</v>
      </c>
      <c r="K62">
        <v>2702</v>
      </c>
    </row>
    <row r="63" spans="1:11">
      <c r="A63" t="s">
        <v>872</v>
      </c>
      <c r="B63" t="s">
        <v>900</v>
      </c>
      <c r="C63">
        <v>1</v>
      </c>
      <c r="D63" t="s">
        <v>874</v>
      </c>
      <c r="E63" t="s">
        <v>901</v>
      </c>
      <c r="F63">
        <v>623</v>
      </c>
      <c r="G63">
        <v>1382</v>
      </c>
      <c r="H63">
        <v>1580</v>
      </c>
      <c r="I63">
        <v>2004</v>
      </c>
      <c r="J63">
        <v>2504</v>
      </c>
      <c r="K63">
        <v>2702</v>
      </c>
    </row>
    <row r="64" spans="1:11">
      <c r="A64" t="s">
        <v>872</v>
      </c>
      <c r="B64" t="s">
        <v>902</v>
      </c>
      <c r="C64">
        <v>1</v>
      </c>
      <c r="D64" t="s">
        <v>874</v>
      </c>
      <c r="E64" t="s">
        <v>903</v>
      </c>
      <c r="F64">
        <v>6212</v>
      </c>
      <c r="G64">
        <v>1382</v>
      </c>
      <c r="H64">
        <v>1580</v>
      </c>
      <c r="I64">
        <v>2004</v>
      </c>
      <c r="J64">
        <v>2504</v>
      </c>
      <c r="K64">
        <v>2702</v>
      </c>
    </row>
    <row r="65" spans="1:11">
      <c r="A65" t="s">
        <v>872</v>
      </c>
      <c r="B65" t="s">
        <v>904</v>
      </c>
      <c r="C65">
        <v>1</v>
      </c>
      <c r="D65" t="s">
        <v>874</v>
      </c>
      <c r="E65" t="s">
        <v>905</v>
      </c>
      <c r="F65">
        <v>17410</v>
      </c>
      <c r="G65">
        <v>1382</v>
      </c>
      <c r="H65">
        <v>1580</v>
      </c>
      <c r="I65">
        <v>2004</v>
      </c>
      <c r="J65">
        <v>2504</v>
      </c>
      <c r="K65">
        <v>2702</v>
      </c>
    </row>
    <row r="66" spans="1:11">
      <c r="A66" t="s">
        <v>872</v>
      </c>
      <c r="B66" t="s">
        <v>906</v>
      </c>
      <c r="C66">
        <v>1</v>
      </c>
      <c r="D66" t="s">
        <v>874</v>
      </c>
      <c r="E66" t="s">
        <v>907</v>
      </c>
      <c r="F66">
        <v>10012</v>
      </c>
      <c r="G66">
        <v>1382</v>
      </c>
      <c r="H66">
        <v>1580</v>
      </c>
      <c r="I66">
        <v>2004</v>
      </c>
      <c r="J66">
        <v>2504</v>
      </c>
      <c r="K66">
        <v>2702</v>
      </c>
    </row>
    <row r="67" spans="1:11">
      <c r="A67" t="s">
        <v>872</v>
      </c>
      <c r="B67" t="s">
        <v>908</v>
      </c>
      <c r="C67">
        <v>1</v>
      </c>
      <c r="D67" t="s">
        <v>874</v>
      </c>
      <c r="E67" t="s">
        <v>909</v>
      </c>
      <c r="F67">
        <v>1514</v>
      </c>
      <c r="G67">
        <v>1382</v>
      </c>
      <c r="H67">
        <v>1580</v>
      </c>
      <c r="I67">
        <v>2004</v>
      </c>
      <c r="J67">
        <v>2504</v>
      </c>
      <c r="K67">
        <v>2702</v>
      </c>
    </row>
    <row r="68" spans="1:11">
      <c r="A68" t="s">
        <v>872</v>
      </c>
      <c r="B68" t="s">
        <v>910</v>
      </c>
      <c r="C68">
        <v>1</v>
      </c>
      <c r="D68" t="s">
        <v>874</v>
      </c>
      <c r="E68" t="s">
        <v>911</v>
      </c>
      <c r="F68">
        <v>2716</v>
      </c>
      <c r="G68">
        <v>1382</v>
      </c>
      <c r="H68">
        <v>1580</v>
      </c>
      <c r="I68">
        <v>2004</v>
      </c>
      <c r="J68">
        <v>2504</v>
      </c>
      <c r="K68">
        <v>2702</v>
      </c>
    </row>
    <row r="69" spans="1:11">
      <c r="A69" t="s">
        <v>872</v>
      </c>
      <c r="B69" t="s">
        <v>912</v>
      </c>
      <c r="C69">
        <v>1</v>
      </c>
      <c r="D69" t="s">
        <v>874</v>
      </c>
      <c r="E69" t="s">
        <v>913</v>
      </c>
      <c r="F69">
        <v>1061</v>
      </c>
      <c r="G69">
        <v>1382</v>
      </c>
      <c r="H69">
        <v>1580</v>
      </c>
      <c r="I69">
        <v>2004</v>
      </c>
      <c r="J69">
        <v>2504</v>
      </c>
      <c r="K69">
        <v>2702</v>
      </c>
    </row>
  </sheetData>
  <autoFilter ref="A1:K69" xr:uid="{BEB1E7A5-6543-44F4-B9FA-31020161C1B8}"/>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5E8F1-C657-4FCE-ACE8-BAF9E1981E7F}">
  <sheetPr>
    <pageSetUpPr fitToPage="1"/>
  </sheetPr>
  <dimension ref="A1:I83"/>
  <sheetViews>
    <sheetView zoomScale="160" zoomScaleNormal="160" workbookViewId="0"/>
  </sheetViews>
  <sheetFormatPr defaultRowHeight="14.4"/>
  <cols>
    <col min="1" max="1" width="7.44140625" bestFit="1" customWidth="1"/>
    <col min="2" max="2" width="16" bestFit="1" customWidth="1"/>
    <col min="3" max="3" width="21.5546875" bestFit="1" customWidth="1"/>
    <col min="4" max="4" width="42.33203125" bestFit="1" customWidth="1"/>
    <col min="5" max="5" width="11.109375" bestFit="1" customWidth="1"/>
    <col min="6" max="9" width="12.33203125" bestFit="1" customWidth="1"/>
  </cols>
  <sheetData>
    <row r="1" spans="1:9">
      <c r="A1" s="643" t="s">
        <v>914</v>
      </c>
      <c r="B1" t="s">
        <v>915</v>
      </c>
    </row>
    <row r="2" spans="1:9">
      <c r="A2" s="1" t="s">
        <v>916</v>
      </c>
    </row>
    <row r="3" spans="1:9">
      <c r="A3" s="411" t="s">
        <v>917</v>
      </c>
      <c r="B3" s="411" t="s">
        <v>918</v>
      </c>
      <c r="C3" s="411" t="s">
        <v>919</v>
      </c>
      <c r="D3" s="411" t="s">
        <v>920</v>
      </c>
      <c r="E3" s="411" t="s">
        <v>921</v>
      </c>
      <c r="F3" s="411" t="s">
        <v>922</v>
      </c>
      <c r="G3" s="411" t="s">
        <v>923</v>
      </c>
      <c r="H3" s="411" t="s">
        <v>924</v>
      </c>
      <c r="I3" s="411" t="s">
        <v>925</v>
      </c>
    </row>
    <row r="4" spans="1:9">
      <c r="A4" s="411" t="s">
        <v>926</v>
      </c>
      <c r="B4" s="411" t="s">
        <v>772</v>
      </c>
      <c r="C4" s="411" t="s">
        <v>927</v>
      </c>
      <c r="D4" s="411" t="s">
        <v>928</v>
      </c>
      <c r="E4" s="647">
        <v>1077</v>
      </c>
      <c r="F4" s="647">
        <v>1234</v>
      </c>
      <c r="G4" s="647">
        <v>1571</v>
      </c>
      <c r="H4" s="647">
        <v>2016</v>
      </c>
      <c r="I4" s="647">
        <v>2166</v>
      </c>
    </row>
    <row r="5" spans="1:9">
      <c r="A5" s="411" t="s">
        <v>926</v>
      </c>
      <c r="B5" s="411" t="s">
        <v>772</v>
      </c>
      <c r="C5" s="411" t="s">
        <v>773</v>
      </c>
      <c r="D5" s="411" t="s">
        <v>774</v>
      </c>
      <c r="E5" s="647">
        <v>1148</v>
      </c>
      <c r="F5" s="647">
        <v>1276</v>
      </c>
      <c r="G5" s="647">
        <v>1674</v>
      </c>
      <c r="H5" s="647">
        <v>2028</v>
      </c>
      <c r="I5" s="647">
        <v>2811</v>
      </c>
    </row>
    <row r="6" spans="1:9">
      <c r="A6" s="411" t="s">
        <v>926</v>
      </c>
      <c r="B6" s="411" t="s">
        <v>772</v>
      </c>
      <c r="C6" s="411" t="s">
        <v>776</v>
      </c>
      <c r="D6" s="411" t="s">
        <v>774</v>
      </c>
      <c r="E6" s="647">
        <v>1148</v>
      </c>
      <c r="F6" s="647">
        <v>1276</v>
      </c>
      <c r="G6" s="647">
        <v>1674</v>
      </c>
      <c r="H6" s="647">
        <v>2028</v>
      </c>
      <c r="I6" s="647">
        <v>2811</v>
      </c>
    </row>
    <row r="7" spans="1:9">
      <c r="A7" s="411" t="s">
        <v>926</v>
      </c>
      <c r="B7" s="411" t="s">
        <v>772</v>
      </c>
      <c r="C7" s="411" t="s">
        <v>929</v>
      </c>
      <c r="D7" s="411" t="s">
        <v>928</v>
      </c>
      <c r="E7" s="647">
        <v>1077</v>
      </c>
      <c r="F7" s="647">
        <v>1234</v>
      </c>
      <c r="G7" s="647">
        <v>1571</v>
      </c>
      <c r="H7" s="647">
        <v>2016</v>
      </c>
      <c r="I7" s="647">
        <v>2166</v>
      </c>
    </row>
    <row r="8" spans="1:9">
      <c r="A8" s="411" t="s">
        <v>926</v>
      </c>
      <c r="B8" s="411" t="s">
        <v>772</v>
      </c>
      <c r="C8" s="411" t="s">
        <v>778</v>
      </c>
      <c r="D8" s="411" t="s">
        <v>774</v>
      </c>
      <c r="E8" s="647">
        <v>1148</v>
      </c>
      <c r="F8" s="647">
        <v>1276</v>
      </c>
      <c r="G8" s="647">
        <v>1674</v>
      </c>
      <c r="H8" s="647">
        <v>2028</v>
      </c>
      <c r="I8" s="647">
        <v>2811</v>
      </c>
    </row>
    <row r="9" spans="1:9">
      <c r="A9" s="411" t="s">
        <v>926</v>
      </c>
      <c r="B9" s="411" t="s">
        <v>772</v>
      </c>
      <c r="C9" s="411" t="s">
        <v>930</v>
      </c>
      <c r="D9" s="411" t="s">
        <v>928</v>
      </c>
      <c r="E9" s="647">
        <v>1077</v>
      </c>
      <c r="F9" s="647">
        <v>1234</v>
      </c>
      <c r="G9" s="647">
        <v>1571</v>
      </c>
      <c r="H9" s="647">
        <v>2016</v>
      </c>
      <c r="I9" s="647">
        <v>2166</v>
      </c>
    </row>
    <row r="10" spans="1:9">
      <c r="A10" s="411" t="s">
        <v>926</v>
      </c>
      <c r="B10" s="411" t="s">
        <v>772</v>
      </c>
      <c r="C10" s="411" t="s">
        <v>780</v>
      </c>
      <c r="D10" s="411" t="s">
        <v>774</v>
      </c>
      <c r="E10" s="647">
        <v>1148</v>
      </c>
      <c r="F10" s="647">
        <v>1276</v>
      </c>
      <c r="G10" s="647">
        <v>1674</v>
      </c>
      <c r="H10" s="647">
        <v>2028</v>
      </c>
      <c r="I10" s="647">
        <v>2811</v>
      </c>
    </row>
    <row r="11" spans="1:9">
      <c r="A11" s="411" t="s">
        <v>926</v>
      </c>
      <c r="B11" s="411" t="s">
        <v>772</v>
      </c>
      <c r="C11" s="411" t="s">
        <v>782</v>
      </c>
      <c r="D11" s="411" t="s">
        <v>774</v>
      </c>
      <c r="E11" s="647">
        <v>1148</v>
      </c>
      <c r="F11" s="647">
        <v>1276</v>
      </c>
      <c r="G11" s="647">
        <v>1674</v>
      </c>
      <c r="H11" s="647">
        <v>2028</v>
      </c>
      <c r="I11" s="647">
        <v>2811</v>
      </c>
    </row>
    <row r="12" spans="1:9">
      <c r="A12" s="411" t="s">
        <v>926</v>
      </c>
      <c r="B12" s="411" t="s">
        <v>772</v>
      </c>
      <c r="C12" s="411" t="s">
        <v>784</v>
      </c>
      <c r="D12" s="411" t="s">
        <v>774</v>
      </c>
      <c r="E12" s="647">
        <v>1148</v>
      </c>
      <c r="F12" s="647">
        <v>1276</v>
      </c>
      <c r="G12" s="647">
        <v>1674</v>
      </c>
      <c r="H12" s="647">
        <v>2028</v>
      </c>
      <c r="I12" s="647">
        <v>2811</v>
      </c>
    </row>
    <row r="13" spans="1:9">
      <c r="A13" s="411" t="s">
        <v>926</v>
      </c>
      <c r="B13" s="411" t="s">
        <v>772</v>
      </c>
      <c r="C13" s="411" t="s">
        <v>786</v>
      </c>
      <c r="D13" s="411" t="s">
        <v>774</v>
      </c>
      <c r="E13" s="647">
        <v>1148</v>
      </c>
      <c r="F13" s="647">
        <v>1276</v>
      </c>
      <c r="G13" s="647">
        <v>1674</v>
      </c>
      <c r="H13" s="647">
        <v>2028</v>
      </c>
      <c r="I13" s="647">
        <v>2811</v>
      </c>
    </row>
    <row r="14" spans="1:9">
      <c r="A14" s="411" t="s">
        <v>926</v>
      </c>
      <c r="B14" s="411" t="s">
        <v>772</v>
      </c>
      <c r="C14" s="411" t="s">
        <v>931</v>
      </c>
      <c r="D14" s="411" t="s">
        <v>928</v>
      </c>
      <c r="E14" s="647">
        <v>1077</v>
      </c>
      <c r="F14" s="647">
        <v>1234</v>
      </c>
      <c r="G14" s="647">
        <v>1571</v>
      </c>
      <c r="H14" s="647">
        <v>2016</v>
      </c>
      <c r="I14" s="647">
        <v>2166</v>
      </c>
    </row>
    <row r="15" spans="1:9">
      <c r="A15" s="411" t="s">
        <v>926</v>
      </c>
      <c r="B15" s="411" t="s">
        <v>772</v>
      </c>
      <c r="C15" s="411" t="s">
        <v>932</v>
      </c>
      <c r="D15" s="411" t="s">
        <v>928</v>
      </c>
      <c r="E15" s="647">
        <v>1077</v>
      </c>
      <c r="F15" s="647">
        <v>1234</v>
      </c>
      <c r="G15" s="647">
        <v>1571</v>
      </c>
      <c r="H15" s="647">
        <v>2016</v>
      </c>
      <c r="I15" s="647">
        <v>2166</v>
      </c>
    </row>
    <row r="16" spans="1:9">
      <c r="A16" s="411" t="s">
        <v>926</v>
      </c>
      <c r="B16" s="411" t="s">
        <v>772</v>
      </c>
      <c r="C16" s="411" t="s">
        <v>933</v>
      </c>
      <c r="D16" s="411" t="s">
        <v>928</v>
      </c>
      <c r="E16" s="647">
        <v>1077</v>
      </c>
      <c r="F16" s="647">
        <v>1234</v>
      </c>
      <c r="G16" s="647">
        <v>1571</v>
      </c>
      <c r="H16" s="647">
        <v>2016</v>
      </c>
      <c r="I16" s="647">
        <v>2166</v>
      </c>
    </row>
    <row r="17" spans="1:9">
      <c r="A17" s="411" t="s">
        <v>926</v>
      </c>
      <c r="B17" s="411" t="s">
        <v>772</v>
      </c>
      <c r="C17" s="411" t="s">
        <v>934</v>
      </c>
      <c r="D17" s="411" t="s">
        <v>928</v>
      </c>
      <c r="E17" s="647">
        <v>1077</v>
      </c>
      <c r="F17" s="647">
        <v>1234</v>
      </c>
      <c r="G17" s="647">
        <v>1571</v>
      </c>
      <c r="H17" s="647">
        <v>2016</v>
      </c>
      <c r="I17" s="647">
        <v>2166</v>
      </c>
    </row>
    <row r="18" spans="1:9">
      <c r="A18" s="411" t="s">
        <v>926</v>
      </c>
      <c r="B18" s="411" t="s">
        <v>772</v>
      </c>
      <c r="C18" s="411" t="s">
        <v>788</v>
      </c>
      <c r="D18" s="411" t="s">
        <v>774</v>
      </c>
      <c r="E18" s="647">
        <v>1148</v>
      </c>
      <c r="F18" s="647">
        <v>1276</v>
      </c>
      <c r="G18" s="647">
        <v>1674</v>
      </c>
      <c r="H18" s="647">
        <v>2028</v>
      </c>
      <c r="I18" s="647">
        <v>2811</v>
      </c>
    </row>
    <row r="19" spans="1:9">
      <c r="A19" s="411" t="s">
        <v>926</v>
      </c>
      <c r="B19" s="411" t="s">
        <v>772</v>
      </c>
      <c r="C19" s="411" t="s">
        <v>790</v>
      </c>
      <c r="D19" s="411" t="s">
        <v>774</v>
      </c>
      <c r="E19" s="647">
        <v>1148</v>
      </c>
      <c r="F19" s="647">
        <v>1276</v>
      </c>
      <c r="G19" s="647">
        <v>1674</v>
      </c>
      <c r="H19" s="647">
        <v>2028</v>
      </c>
      <c r="I19" s="647">
        <v>2811</v>
      </c>
    </row>
    <row r="20" spans="1:9">
      <c r="A20" s="411" t="s">
        <v>926</v>
      </c>
      <c r="B20" s="411" t="s">
        <v>772</v>
      </c>
      <c r="C20" s="411" t="s">
        <v>792</v>
      </c>
      <c r="D20" s="411" t="s">
        <v>774</v>
      </c>
      <c r="E20" s="647">
        <v>1148</v>
      </c>
      <c r="F20" s="647">
        <v>1276</v>
      </c>
      <c r="G20" s="647">
        <v>1674</v>
      </c>
      <c r="H20" s="647">
        <v>2028</v>
      </c>
      <c r="I20" s="647">
        <v>2811</v>
      </c>
    </row>
    <row r="21" spans="1:9">
      <c r="A21" s="411" t="s">
        <v>926</v>
      </c>
      <c r="B21" s="411" t="s">
        <v>772</v>
      </c>
      <c r="C21" s="411" t="s">
        <v>794</v>
      </c>
      <c r="D21" s="411" t="s">
        <v>774</v>
      </c>
      <c r="E21" s="647">
        <v>1148</v>
      </c>
      <c r="F21" s="647">
        <v>1276</v>
      </c>
      <c r="G21" s="647">
        <v>1674</v>
      </c>
      <c r="H21" s="647">
        <v>2028</v>
      </c>
      <c r="I21" s="647">
        <v>2811</v>
      </c>
    </row>
    <row r="22" spans="1:9">
      <c r="A22" s="411" t="s">
        <v>926</v>
      </c>
      <c r="B22" s="411" t="s">
        <v>772</v>
      </c>
      <c r="C22" s="411" t="s">
        <v>796</v>
      </c>
      <c r="D22" s="411" t="s">
        <v>774</v>
      </c>
      <c r="E22" s="647">
        <v>1148</v>
      </c>
      <c r="F22" s="647">
        <v>1276</v>
      </c>
      <c r="G22" s="647">
        <v>1674</v>
      </c>
      <c r="H22" s="647">
        <v>2028</v>
      </c>
      <c r="I22" s="647">
        <v>2811</v>
      </c>
    </row>
    <row r="23" spans="1:9">
      <c r="A23" s="411" t="s">
        <v>926</v>
      </c>
      <c r="B23" s="411" t="s">
        <v>772</v>
      </c>
      <c r="C23" s="411" t="s">
        <v>798</v>
      </c>
      <c r="D23" s="411" t="s">
        <v>774</v>
      </c>
      <c r="E23" s="647">
        <v>1148</v>
      </c>
      <c r="F23" s="647">
        <v>1276</v>
      </c>
      <c r="G23" s="647">
        <v>1674</v>
      </c>
      <c r="H23" s="647">
        <v>2028</v>
      </c>
      <c r="I23" s="647">
        <v>2811</v>
      </c>
    </row>
    <row r="24" spans="1:9">
      <c r="A24" s="411" t="s">
        <v>926</v>
      </c>
      <c r="B24" s="411" t="s">
        <v>772</v>
      </c>
      <c r="C24" s="411" t="s">
        <v>800</v>
      </c>
      <c r="D24" s="411" t="s">
        <v>774</v>
      </c>
      <c r="E24" s="647">
        <v>1148</v>
      </c>
      <c r="F24" s="647">
        <v>1276</v>
      </c>
      <c r="G24" s="647">
        <v>1674</v>
      </c>
      <c r="H24" s="647">
        <v>2028</v>
      </c>
      <c r="I24" s="647">
        <v>2811</v>
      </c>
    </row>
    <row r="25" spans="1:9">
      <c r="A25" s="411" t="s">
        <v>926</v>
      </c>
      <c r="B25" s="411" t="s">
        <v>772</v>
      </c>
      <c r="C25" s="411" t="s">
        <v>935</v>
      </c>
      <c r="D25" s="411" t="s">
        <v>928</v>
      </c>
      <c r="E25" s="647">
        <v>1077</v>
      </c>
      <c r="F25" s="647">
        <v>1234</v>
      </c>
      <c r="G25" s="647">
        <v>1571</v>
      </c>
      <c r="H25" s="647">
        <v>2016</v>
      </c>
      <c r="I25" s="647">
        <v>2166</v>
      </c>
    </row>
    <row r="26" spans="1:9">
      <c r="A26" s="411" t="s">
        <v>926</v>
      </c>
      <c r="B26" s="411" t="s">
        <v>772</v>
      </c>
      <c r="C26" s="411" t="s">
        <v>936</v>
      </c>
      <c r="D26" s="411" t="s">
        <v>928</v>
      </c>
      <c r="E26" s="647">
        <v>1077</v>
      </c>
      <c r="F26" s="647">
        <v>1234</v>
      </c>
      <c r="G26" s="647">
        <v>1571</v>
      </c>
      <c r="H26" s="647">
        <v>2016</v>
      </c>
      <c r="I26" s="647">
        <v>2166</v>
      </c>
    </row>
    <row r="27" spans="1:9">
      <c r="A27" s="411" t="s">
        <v>926</v>
      </c>
      <c r="B27" s="411" t="s">
        <v>772</v>
      </c>
      <c r="C27" s="411" t="s">
        <v>802</v>
      </c>
      <c r="D27" s="411" t="s">
        <v>774</v>
      </c>
      <c r="E27" s="647">
        <v>1148</v>
      </c>
      <c r="F27" s="647">
        <v>1276</v>
      </c>
      <c r="G27" s="647">
        <v>1674</v>
      </c>
      <c r="H27" s="647">
        <v>2028</v>
      </c>
      <c r="I27" s="647">
        <v>2811</v>
      </c>
    </row>
    <row r="28" spans="1:9">
      <c r="A28" s="411" t="s">
        <v>926</v>
      </c>
      <c r="B28" s="411" t="s">
        <v>772</v>
      </c>
      <c r="C28" s="411" t="s">
        <v>804</v>
      </c>
      <c r="D28" s="411" t="s">
        <v>774</v>
      </c>
      <c r="E28" s="647">
        <v>1148</v>
      </c>
      <c r="F28" s="647">
        <v>1276</v>
      </c>
      <c r="G28" s="647">
        <v>1674</v>
      </c>
      <c r="H28" s="647">
        <v>2028</v>
      </c>
      <c r="I28" s="647">
        <v>2811</v>
      </c>
    </row>
    <row r="29" spans="1:9">
      <c r="A29" s="411" t="s">
        <v>926</v>
      </c>
      <c r="B29" s="411" t="s">
        <v>772</v>
      </c>
      <c r="C29" s="411" t="s">
        <v>806</v>
      </c>
      <c r="D29" s="411" t="s">
        <v>774</v>
      </c>
      <c r="E29" s="647">
        <v>1148</v>
      </c>
      <c r="F29" s="647">
        <v>1276</v>
      </c>
      <c r="G29" s="647">
        <v>1674</v>
      </c>
      <c r="H29" s="647">
        <v>2028</v>
      </c>
      <c r="I29" s="647">
        <v>2811</v>
      </c>
    </row>
    <row r="30" spans="1:9">
      <c r="A30" s="411" t="s">
        <v>926</v>
      </c>
      <c r="B30" s="411" t="s">
        <v>772</v>
      </c>
      <c r="C30" s="411" t="s">
        <v>937</v>
      </c>
      <c r="D30" s="411" t="s">
        <v>928</v>
      </c>
      <c r="E30" s="647">
        <v>1077</v>
      </c>
      <c r="F30" s="647">
        <v>1234</v>
      </c>
      <c r="G30" s="647">
        <v>1571</v>
      </c>
      <c r="H30" s="647">
        <v>2016</v>
      </c>
      <c r="I30" s="647">
        <v>2166</v>
      </c>
    </row>
    <row r="31" spans="1:9">
      <c r="A31" s="411" t="s">
        <v>926</v>
      </c>
      <c r="B31" s="411" t="s">
        <v>772</v>
      </c>
      <c r="C31" s="411" t="s">
        <v>808</v>
      </c>
      <c r="D31" s="411" t="s">
        <v>774</v>
      </c>
      <c r="E31" s="647">
        <v>1148</v>
      </c>
      <c r="F31" s="647">
        <v>1276</v>
      </c>
      <c r="G31" s="647">
        <v>1674</v>
      </c>
      <c r="H31" s="647">
        <v>2028</v>
      </c>
      <c r="I31" s="647">
        <v>2811</v>
      </c>
    </row>
    <row r="32" spans="1:9">
      <c r="A32" s="411" t="s">
        <v>926</v>
      </c>
      <c r="B32" s="411" t="s">
        <v>772</v>
      </c>
      <c r="C32" s="411" t="s">
        <v>810</v>
      </c>
      <c r="D32" s="411" t="s">
        <v>774</v>
      </c>
      <c r="E32" s="647">
        <v>1148</v>
      </c>
      <c r="F32" s="647">
        <v>1276</v>
      </c>
      <c r="G32" s="647">
        <v>1674</v>
      </c>
      <c r="H32" s="647">
        <v>2028</v>
      </c>
      <c r="I32" s="647">
        <v>2811</v>
      </c>
    </row>
    <row r="33" spans="1:9">
      <c r="A33" s="411" t="s">
        <v>926</v>
      </c>
      <c r="B33" s="411" t="s">
        <v>772</v>
      </c>
      <c r="C33" s="411" t="s">
        <v>812</v>
      </c>
      <c r="D33" s="411" t="s">
        <v>774</v>
      </c>
      <c r="E33" s="647">
        <v>1148</v>
      </c>
      <c r="F33" s="647">
        <v>1276</v>
      </c>
      <c r="G33" s="647">
        <v>1674</v>
      </c>
      <c r="H33" s="647">
        <v>2028</v>
      </c>
      <c r="I33" s="647">
        <v>2811</v>
      </c>
    </row>
    <row r="34" spans="1:9">
      <c r="A34" s="411" t="s">
        <v>926</v>
      </c>
      <c r="B34" s="411" t="s">
        <v>772</v>
      </c>
      <c r="C34" s="411" t="s">
        <v>814</v>
      </c>
      <c r="D34" s="411" t="s">
        <v>774</v>
      </c>
      <c r="E34" s="647">
        <v>1148</v>
      </c>
      <c r="F34" s="647">
        <v>1276</v>
      </c>
      <c r="G34" s="647">
        <v>1674</v>
      </c>
      <c r="H34" s="647">
        <v>2028</v>
      </c>
      <c r="I34" s="647">
        <v>2811</v>
      </c>
    </row>
    <row r="35" spans="1:9">
      <c r="A35" s="411" t="s">
        <v>926</v>
      </c>
      <c r="B35" s="411" t="s">
        <v>772</v>
      </c>
      <c r="C35" s="411" t="s">
        <v>816</v>
      </c>
      <c r="D35" s="411" t="s">
        <v>774</v>
      </c>
      <c r="E35" s="647">
        <v>1148</v>
      </c>
      <c r="F35" s="647">
        <v>1276</v>
      </c>
      <c r="G35" s="647">
        <v>1674</v>
      </c>
      <c r="H35" s="647">
        <v>2028</v>
      </c>
      <c r="I35" s="647">
        <v>2811</v>
      </c>
    </row>
    <row r="36" spans="1:9">
      <c r="A36" s="411" t="s">
        <v>926</v>
      </c>
      <c r="B36" s="411" t="s">
        <v>818</v>
      </c>
      <c r="C36" s="411" t="s">
        <v>819</v>
      </c>
      <c r="D36" s="411" t="s">
        <v>938</v>
      </c>
      <c r="E36" s="647">
        <v>1071</v>
      </c>
      <c r="F36" s="647">
        <v>1191</v>
      </c>
      <c r="G36" s="647">
        <v>1562</v>
      </c>
      <c r="H36" s="647">
        <v>1882</v>
      </c>
      <c r="I36" s="647">
        <v>2100</v>
      </c>
    </row>
    <row r="37" spans="1:9">
      <c r="A37" s="411" t="s">
        <v>926</v>
      </c>
      <c r="B37" s="411" t="s">
        <v>818</v>
      </c>
      <c r="C37" s="411" t="s">
        <v>822</v>
      </c>
      <c r="D37" s="411" t="s">
        <v>938</v>
      </c>
      <c r="E37" s="647">
        <v>1071</v>
      </c>
      <c r="F37" s="647">
        <v>1191</v>
      </c>
      <c r="G37" s="647">
        <v>1562</v>
      </c>
      <c r="H37" s="647">
        <v>1882</v>
      </c>
      <c r="I37" s="647">
        <v>2100</v>
      </c>
    </row>
    <row r="38" spans="1:9">
      <c r="A38" s="411" t="s">
        <v>926</v>
      </c>
      <c r="B38" s="411" t="s">
        <v>818</v>
      </c>
      <c r="C38" s="411" t="s">
        <v>824</v>
      </c>
      <c r="D38" s="411" t="s">
        <v>938</v>
      </c>
      <c r="E38" s="647">
        <v>1071</v>
      </c>
      <c r="F38" s="647">
        <v>1191</v>
      </c>
      <c r="G38" s="647">
        <v>1562</v>
      </c>
      <c r="H38" s="647">
        <v>1882</v>
      </c>
      <c r="I38" s="647">
        <v>2100</v>
      </c>
    </row>
    <row r="39" spans="1:9">
      <c r="A39" s="411" t="s">
        <v>926</v>
      </c>
      <c r="B39" s="411" t="s">
        <v>818</v>
      </c>
      <c r="C39" s="411" t="s">
        <v>826</v>
      </c>
      <c r="D39" s="411" t="s">
        <v>938</v>
      </c>
      <c r="E39" s="647">
        <v>1071</v>
      </c>
      <c r="F39" s="647">
        <v>1191</v>
      </c>
      <c r="G39" s="647">
        <v>1562</v>
      </c>
      <c r="H39" s="647">
        <v>1882</v>
      </c>
      <c r="I39" s="647">
        <v>2100</v>
      </c>
    </row>
    <row r="40" spans="1:9">
      <c r="A40" s="411" t="s">
        <v>926</v>
      </c>
      <c r="B40" s="411" t="s">
        <v>818</v>
      </c>
      <c r="C40" s="411" t="s">
        <v>828</v>
      </c>
      <c r="D40" s="411" t="s">
        <v>938</v>
      </c>
      <c r="E40" s="647">
        <v>1071</v>
      </c>
      <c r="F40" s="647">
        <v>1191</v>
      </c>
      <c r="G40" s="647">
        <v>1562</v>
      </c>
      <c r="H40" s="647">
        <v>1882</v>
      </c>
      <c r="I40" s="647">
        <v>2100</v>
      </c>
    </row>
    <row r="41" spans="1:9">
      <c r="A41" s="411" t="s">
        <v>926</v>
      </c>
      <c r="B41" s="411" t="s">
        <v>818</v>
      </c>
      <c r="C41" s="411" t="s">
        <v>830</v>
      </c>
      <c r="D41" s="411" t="s">
        <v>938</v>
      </c>
      <c r="E41" s="647">
        <v>1071</v>
      </c>
      <c r="F41" s="647">
        <v>1191</v>
      </c>
      <c r="G41" s="647">
        <v>1562</v>
      </c>
      <c r="H41" s="647">
        <v>1882</v>
      </c>
      <c r="I41" s="647">
        <v>2100</v>
      </c>
    </row>
    <row r="42" spans="1:9">
      <c r="A42" s="411" t="s">
        <v>926</v>
      </c>
      <c r="B42" s="411" t="s">
        <v>818</v>
      </c>
      <c r="C42" s="411" t="s">
        <v>832</v>
      </c>
      <c r="D42" s="411" t="s">
        <v>938</v>
      </c>
      <c r="E42" s="647">
        <v>1071</v>
      </c>
      <c r="F42" s="647">
        <v>1191</v>
      </c>
      <c r="G42" s="647">
        <v>1562</v>
      </c>
      <c r="H42" s="647">
        <v>1882</v>
      </c>
      <c r="I42" s="647">
        <v>2100</v>
      </c>
    </row>
    <row r="43" spans="1:9">
      <c r="A43" s="411" t="s">
        <v>926</v>
      </c>
      <c r="B43" s="411" t="s">
        <v>818</v>
      </c>
      <c r="C43" s="411" t="s">
        <v>834</v>
      </c>
      <c r="D43" s="411" t="s">
        <v>938</v>
      </c>
      <c r="E43" s="647">
        <v>1071</v>
      </c>
      <c r="F43" s="647">
        <v>1191</v>
      </c>
      <c r="G43" s="647">
        <v>1562</v>
      </c>
      <c r="H43" s="647">
        <v>1882</v>
      </c>
      <c r="I43" s="647">
        <v>2100</v>
      </c>
    </row>
    <row r="44" spans="1:9">
      <c r="A44" s="411" t="s">
        <v>926</v>
      </c>
      <c r="B44" s="411" t="s">
        <v>818</v>
      </c>
      <c r="C44" s="411" t="s">
        <v>836</v>
      </c>
      <c r="D44" s="411" t="s">
        <v>938</v>
      </c>
      <c r="E44" s="647">
        <v>1071</v>
      </c>
      <c r="F44" s="647">
        <v>1191</v>
      </c>
      <c r="G44" s="647">
        <v>1562</v>
      </c>
      <c r="H44" s="647">
        <v>1882</v>
      </c>
      <c r="I44" s="647">
        <v>2100</v>
      </c>
    </row>
    <row r="45" spans="1:9">
      <c r="A45" s="411" t="s">
        <v>926</v>
      </c>
      <c r="B45" s="411" t="s">
        <v>818</v>
      </c>
      <c r="C45" s="411" t="s">
        <v>838</v>
      </c>
      <c r="D45" s="411" t="s">
        <v>938</v>
      </c>
      <c r="E45" s="647">
        <v>1071</v>
      </c>
      <c r="F45" s="647">
        <v>1191</v>
      </c>
      <c r="G45" s="647">
        <v>1562</v>
      </c>
      <c r="H45" s="647">
        <v>1882</v>
      </c>
      <c r="I45" s="647">
        <v>2100</v>
      </c>
    </row>
    <row r="46" spans="1:9">
      <c r="A46" s="411" t="s">
        <v>926</v>
      </c>
      <c r="B46" s="411" t="s">
        <v>818</v>
      </c>
      <c r="C46" s="411" t="s">
        <v>840</v>
      </c>
      <c r="D46" s="411" t="s">
        <v>938</v>
      </c>
      <c r="E46" s="647">
        <v>1071</v>
      </c>
      <c r="F46" s="647">
        <v>1191</v>
      </c>
      <c r="G46" s="647">
        <v>1562</v>
      </c>
      <c r="H46" s="647">
        <v>1882</v>
      </c>
      <c r="I46" s="647">
        <v>2100</v>
      </c>
    </row>
    <row r="47" spans="1:9">
      <c r="A47" s="411" t="s">
        <v>926</v>
      </c>
      <c r="B47" s="411" t="s">
        <v>818</v>
      </c>
      <c r="C47" s="411" t="s">
        <v>842</v>
      </c>
      <c r="D47" s="411" t="s">
        <v>938</v>
      </c>
      <c r="E47" s="647">
        <v>1071</v>
      </c>
      <c r="F47" s="647">
        <v>1191</v>
      </c>
      <c r="G47" s="647">
        <v>1562</v>
      </c>
      <c r="H47" s="647">
        <v>1882</v>
      </c>
      <c r="I47" s="647">
        <v>2100</v>
      </c>
    </row>
    <row r="48" spans="1:9">
      <c r="A48" s="411" t="s">
        <v>926</v>
      </c>
      <c r="B48" s="411" t="s">
        <v>818</v>
      </c>
      <c r="C48" s="411" t="s">
        <v>844</v>
      </c>
      <c r="D48" s="411" t="s">
        <v>938</v>
      </c>
      <c r="E48" s="647">
        <v>1071</v>
      </c>
      <c r="F48" s="647">
        <v>1191</v>
      </c>
      <c r="G48" s="647">
        <v>1562</v>
      </c>
      <c r="H48" s="647">
        <v>1882</v>
      </c>
      <c r="I48" s="647">
        <v>2100</v>
      </c>
    </row>
    <row r="49" spans="1:9">
      <c r="A49" s="411" t="s">
        <v>926</v>
      </c>
      <c r="B49" s="411" t="s">
        <v>818</v>
      </c>
      <c r="C49" s="411" t="s">
        <v>846</v>
      </c>
      <c r="D49" s="411" t="s">
        <v>938</v>
      </c>
      <c r="E49" s="647">
        <v>1071</v>
      </c>
      <c r="F49" s="647">
        <v>1191</v>
      </c>
      <c r="G49" s="647">
        <v>1562</v>
      </c>
      <c r="H49" s="647">
        <v>1882</v>
      </c>
      <c r="I49" s="647">
        <v>2100</v>
      </c>
    </row>
    <row r="50" spans="1:9">
      <c r="A50" s="411" t="s">
        <v>926</v>
      </c>
      <c r="B50" s="411" t="s">
        <v>818</v>
      </c>
      <c r="C50" s="411" t="s">
        <v>848</v>
      </c>
      <c r="D50" s="411" t="s">
        <v>938</v>
      </c>
      <c r="E50" s="647">
        <v>1071</v>
      </c>
      <c r="F50" s="647">
        <v>1191</v>
      </c>
      <c r="G50" s="647">
        <v>1562</v>
      </c>
      <c r="H50" s="647">
        <v>1882</v>
      </c>
      <c r="I50" s="647">
        <v>2100</v>
      </c>
    </row>
    <row r="51" spans="1:9">
      <c r="A51" s="411" t="s">
        <v>926</v>
      </c>
      <c r="B51" s="411" t="s">
        <v>818</v>
      </c>
      <c r="C51" s="411" t="s">
        <v>850</v>
      </c>
      <c r="D51" s="411" t="s">
        <v>938</v>
      </c>
      <c r="E51" s="647">
        <v>1071</v>
      </c>
      <c r="F51" s="647">
        <v>1191</v>
      </c>
      <c r="G51" s="647">
        <v>1562</v>
      </c>
      <c r="H51" s="647">
        <v>1882</v>
      </c>
      <c r="I51" s="647">
        <v>2100</v>
      </c>
    </row>
    <row r="52" spans="1:9">
      <c r="A52" s="411" t="s">
        <v>926</v>
      </c>
      <c r="B52" s="411" t="s">
        <v>818</v>
      </c>
      <c r="C52" s="411" t="s">
        <v>852</v>
      </c>
      <c r="D52" s="411" t="s">
        <v>938</v>
      </c>
      <c r="E52" s="647">
        <v>1071</v>
      </c>
      <c r="F52" s="647">
        <v>1191</v>
      </c>
      <c r="G52" s="647">
        <v>1562</v>
      </c>
      <c r="H52" s="647">
        <v>1882</v>
      </c>
      <c r="I52" s="647">
        <v>2100</v>
      </c>
    </row>
    <row r="53" spans="1:9">
      <c r="A53" s="411" t="s">
        <v>926</v>
      </c>
      <c r="B53" s="411" t="s">
        <v>818</v>
      </c>
      <c r="C53" s="411" t="s">
        <v>854</v>
      </c>
      <c r="D53" s="411" t="s">
        <v>938</v>
      </c>
      <c r="E53" s="647">
        <v>1071</v>
      </c>
      <c r="F53" s="647">
        <v>1191</v>
      </c>
      <c r="G53" s="647">
        <v>1562</v>
      </c>
      <c r="H53" s="647">
        <v>1882</v>
      </c>
      <c r="I53" s="647">
        <v>2100</v>
      </c>
    </row>
    <row r="54" spans="1:9">
      <c r="A54" s="411" t="s">
        <v>926</v>
      </c>
      <c r="B54" s="411" t="s">
        <v>818</v>
      </c>
      <c r="C54" s="411" t="s">
        <v>856</v>
      </c>
      <c r="D54" s="411" t="s">
        <v>938</v>
      </c>
      <c r="E54" s="647">
        <v>1071</v>
      </c>
      <c r="F54" s="647">
        <v>1191</v>
      </c>
      <c r="G54" s="647">
        <v>1562</v>
      </c>
      <c r="H54" s="647">
        <v>1882</v>
      </c>
      <c r="I54" s="647">
        <v>2100</v>
      </c>
    </row>
    <row r="55" spans="1:9">
      <c r="A55" s="411" t="s">
        <v>926</v>
      </c>
      <c r="B55" s="411" t="s">
        <v>818</v>
      </c>
      <c r="C55" s="411" t="s">
        <v>858</v>
      </c>
      <c r="D55" s="411" t="s">
        <v>938</v>
      </c>
      <c r="E55" s="647">
        <v>1071</v>
      </c>
      <c r="F55" s="647">
        <v>1191</v>
      </c>
      <c r="G55" s="647">
        <v>1562</v>
      </c>
      <c r="H55" s="647">
        <v>1882</v>
      </c>
      <c r="I55" s="647">
        <v>2100</v>
      </c>
    </row>
    <row r="56" spans="1:9">
      <c r="A56" s="411" t="s">
        <v>926</v>
      </c>
      <c r="B56" s="411" t="s">
        <v>818</v>
      </c>
      <c r="C56" s="411" t="s">
        <v>860</v>
      </c>
      <c r="D56" s="411" t="s">
        <v>938</v>
      </c>
      <c r="E56" s="647">
        <v>1071</v>
      </c>
      <c r="F56" s="647">
        <v>1191</v>
      </c>
      <c r="G56" s="647">
        <v>1562</v>
      </c>
      <c r="H56" s="647">
        <v>1882</v>
      </c>
      <c r="I56" s="647">
        <v>2100</v>
      </c>
    </row>
    <row r="57" spans="1:9">
      <c r="A57" s="411" t="s">
        <v>926</v>
      </c>
      <c r="B57" s="411" t="s">
        <v>818</v>
      </c>
      <c r="C57" s="411" t="s">
        <v>862</v>
      </c>
      <c r="D57" s="411" t="s">
        <v>938</v>
      </c>
      <c r="E57" s="647">
        <v>1071</v>
      </c>
      <c r="F57" s="647">
        <v>1191</v>
      </c>
      <c r="G57" s="647">
        <v>1562</v>
      </c>
      <c r="H57" s="647">
        <v>1882</v>
      </c>
      <c r="I57" s="647">
        <v>2100</v>
      </c>
    </row>
    <row r="58" spans="1:9">
      <c r="A58" s="411" t="s">
        <v>926</v>
      </c>
      <c r="B58" s="411" t="s">
        <v>818</v>
      </c>
      <c r="C58" s="411" t="s">
        <v>864</v>
      </c>
      <c r="D58" s="411" t="s">
        <v>938</v>
      </c>
      <c r="E58" s="647">
        <v>1071</v>
      </c>
      <c r="F58" s="647">
        <v>1191</v>
      </c>
      <c r="G58" s="647">
        <v>1562</v>
      </c>
      <c r="H58" s="647">
        <v>1882</v>
      </c>
      <c r="I58" s="647">
        <v>2100</v>
      </c>
    </row>
    <row r="59" spans="1:9">
      <c r="A59" s="411" t="s">
        <v>926</v>
      </c>
      <c r="B59" s="411" t="s">
        <v>818</v>
      </c>
      <c r="C59" s="411" t="s">
        <v>866</v>
      </c>
      <c r="D59" s="411" t="s">
        <v>938</v>
      </c>
      <c r="E59" s="647">
        <v>1071</v>
      </c>
      <c r="F59" s="647">
        <v>1191</v>
      </c>
      <c r="G59" s="647">
        <v>1562</v>
      </c>
      <c r="H59" s="647">
        <v>1882</v>
      </c>
      <c r="I59" s="647">
        <v>2100</v>
      </c>
    </row>
    <row r="60" spans="1:9">
      <c r="A60" s="411" t="s">
        <v>926</v>
      </c>
      <c r="B60" s="411" t="s">
        <v>818</v>
      </c>
      <c r="C60" s="411" t="s">
        <v>868</v>
      </c>
      <c r="D60" s="411" t="s">
        <v>938</v>
      </c>
      <c r="E60" s="647">
        <v>1071</v>
      </c>
      <c r="F60" s="647">
        <v>1191</v>
      </c>
      <c r="G60" s="647">
        <v>1562</v>
      </c>
      <c r="H60" s="647">
        <v>1882</v>
      </c>
      <c r="I60" s="647">
        <v>2100</v>
      </c>
    </row>
    <row r="61" spans="1:9">
      <c r="A61" s="411" t="s">
        <v>926</v>
      </c>
      <c r="B61" s="411" t="s">
        <v>818</v>
      </c>
      <c r="C61" s="411" t="s">
        <v>870</v>
      </c>
      <c r="D61" s="411" t="s">
        <v>938</v>
      </c>
      <c r="E61" s="647">
        <v>1071</v>
      </c>
      <c r="F61" s="647">
        <v>1191</v>
      </c>
      <c r="G61" s="647">
        <v>1562</v>
      </c>
      <c r="H61" s="647">
        <v>1882</v>
      </c>
      <c r="I61" s="647">
        <v>2100</v>
      </c>
    </row>
    <row r="62" spans="1:9">
      <c r="A62" s="411" t="s">
        <v>926</v>
      </c>
      <c r="B62" s="411" t="s">
        <v>872</v>
      </c>
      <c r="C62" s="411" t="s">
        <v>873</v>
      </c>
      <c r="D62" s="411" t="s">
        <v>939</v>
      </c>
      <c r="E62" s="647">
        <v>1044</v>
      </c>
      <c r="F62" s="647">
        <v>1205</v>
      </c>
      <c r="G62" s="647">
        <v>1496</v>
      </c>
      <c r="H62" s="647">
        <v>1823</v>
      </c>
      <c r="I62" s="647">
        <v>2037</v>
      </c>
    </row>
    <row r="63" spans="1:9">
      <c r="A63" s="411" t="s">
        <v>926</v>
      </c>
      <c r="B63" s="411" t="s">
        <v>872</v>
      </c>
      <c r="C63" s="411" t="s">
        <v>876</v>
      </c>
      <c r="D63" s="411" t="s">
        <v>939</v>
      </c>
      <c r="E63" s="647">
        <v>1044</v>
      </c>
      <c r="F63" s="647">
        <v>1205</v>
      </c>
      <c r="G63" s="647">
        <v>1496</v>
      </c>
      <c r="H63" s="647">
        <v>1823</v>
      </c>
      <c r="I63" s="647">
        <v>2037</v>
      </c>
    </row>
    <row r="64" spans="1:9">
      <c r="A64" s="411" t="s">
        <v>926</v>
      </c>
      <c r="B64" s="411" t="s">
        <v>872</v>
      </c>
      <c r="C64" s="411" t="s">
        <v>878</v>
      </c>
      <c r="D64" s="411" t="s">
        <v>939</v>
      </c>
      <c r="E64" s="647">
        <v>1044</v>
      </c>
      <c r="F64" s="647">
        <v>1205</v>
      </c>
      <c r="G64" s="647">
        <v>1496</v>
      </c>
      <c r="H64" s="647">
        <v>1823</v>
      </c>
      <c r="I64" s="647">
        <v>2037</v>
      </c>
    </row>
    <row r="65" spans="1:9">
      <c r="A65" s="411" t="s">
        <v>926</v>
      </c>
      <c r="B65" s="411" t="s">
        <v>872</v>
      </c>
      <c r="C65" s="411" t="s">
        <v>880</v>
      </c>
      <c r="D65" s="411" t="s">
        <v>939</v>
      </c>
      <c r="E65" s="647">
        <v>1044</v>
      </c>
      <c r="F65" s="647">
        <v>1205</v>
      </c>
      <c r="G65" s="647">
        <v>1496</v>
      </c>
      <c r="H65" s="647">
        <v>1823</v>
      </c>
      <c r="I65" s="647">
        <v>2037</v>
      </c>
    </row>
    <row r="66" spans="1:9">
      <c r="A66" s="411" t="s">
        <v>926</v>
      </c>
      <c r="B66" s="411" t="s">
        <v>872</v>
      </c>
      <c r="C66" s="411" t="s">
        <v>882</v>
      </c>
      <c r="D66" s="411" t="s">
        <v>939</v>
      </c>
      <c r="E66" s="647">
        <v>1044</v>
      </c>
      <c r="F66" s="647">
        <v>1205</v>
      </c>
      <c r="G66" s="647">
        <v>1496</v>
      </c>
      <c r="H66" s="647">
        <v>1823</v>
      </c>
      <c r="I66" s="647">
        <v>2037</v>
      </c>
    </row>
    <row r="67" spans="1:9">
      <c r="A67" s="411" t="s">
        <v>926</v>
      </c>
      <c r="B67" s="411" t="s">
        <v>872</v>
      </c>
      <c r="C67" s="411" t="s">
        <v>884</v>
      </c>
      <c r="D67" s="411" t="s">
        <v>939</v>
      </c>
      <c r="E67" s="647">
        <v>1044</v>
      </c>
      <c r="F67" s="647">
        <v>1205</v>
      </c>
      <c r="G67" s="647">
        <v>1496</v>
      </c>
      <c r="H67" s="647">
        <v>1823</v>
      </c>
      <c r="I67" s="647">
        <v>2037</v>
      </c>
    </row>
    <row r="68" spans="1:9">
      <c r="A68" s="411" t="s">
        <v>926</v>
      </c>
      <c r="B68" s="411" t="s">
        <v>872</v>
      </c>
      <c r="C68" s="411" t="s">
        <v>886</v>
      </c>
      <c r="D68" s="411" t="s">
        <v>939</v>
      </c>
      <c r="E68" s="647">
        <v>1044</v>
      </c>
      <c r="F68" s="647">
        <v>1205</v>
      </c>
      <c r="G68" s="647">
        <v>1496</v>
      </c>
      <c r="H68" s="647">
        <v>1823</v>
      </c>
      <c r="I68" s="647">
        <v>2037</v>
      </c>
    </row>
    <row r="69" spans="1:9">
      <c r="A69" s="411" t="s">
        <v>926</v>
      </c>
      <c r="B69" s="411" t="s">
        <v>872</v>
      </c>
      <c r="C69" s="411" t="s">
        <v>888</v>
      </c>
      <c r="D69" s="411" t="s">
        <v>939</v>
      </c>
      <c r="E69" s="647">
        <v>1044</v>
      </c>
      <c r="F69" s="647">
        <v>1205</v>
      </c>
      <c r="G69" s="647">
        <v>1496</v>
      </c>
      <c r="H69" s="647">
        <v>1823</v>
      </c>
      <c r="I69" s="647">
        <v>2037</v>
      </c>
    </row>
    <row r="70" spans="1:9">
      <c r="A70" s="411" t="s">
        <v>926</v>
      </c>
      <c r="B70" s="411" t="s">
        <v>872</v>
      </c>
      <c r="C70" s="411" t="s">
        <v>890</v>
      </c>
      <c r="D70" s="411" t="s">
        <v>939</v>
      </c>
      <c r="E70" s="647">
        <v>1044</v>
      </c>
      <c r="F70" s="647">
        <v>1205</v>
      </c>
      <c r="G70" s="647">
        <v>1496</v>
      </c>
      <c r="H70" s="647">
        <v>1823</v>
      </c>
      <c r="I70" s="647">
        <v>2037</v>
      </c>
    </row>
    <row r="71" spans="1:9">
      <c r="A71" s="411" t="s">
        <v>926</v>
      </c>
      <c r="B71" s="411" t="s">
        <v>872</v>
      </c>
      <c r="C71" s="411" t="s">
        <v>892</v>
      </c>
      <c r="D71" s="411" t="s">
        <v>939</v>
      </c>
      <c r="E71" s="647">
        <v>1044</v>
      </c>
      <c r="F71" s="647">
        <v>1205</v>
      </c>
      <c r="G71" s="647">
        <v>1496</v>
      </c>
      <c r="H71" s="647">
        <v>1823</v>
      </c>
      <c r="I71" s="647">
        <v>2037</v>
      </c>
    </row>
    <row r="72" spans="1:9">
      <c r="A72" s="411" t="s">
        <v>926</v>
      </c>
      <c r="B72" s="411" t="s">
        <v>872</v>
      </c>
      <c r="C72" s="411" t="s">
        <v>894</v>
      </c>
      <c r="D72" s="411" t="s">
        <v>939</v>
      </c>
      <c r="E72" s="647">
        <v>1044</v>
      </c>
      <c r="F72" s="647">
        <v>1205</v>
      </c>
      <c r="G72" s="647">
        <v>1496</v>
      </c>
      <c r="H72" s="647">
        <v>1823</v>
      </c>
      <c r="I72" s="647">
        <v>2037</v>
      </c>
    </row>
    <row r="73" spans="1:9">
      <c r="A73" s="411" t="s">
        <v>926</v>
      </c>
      <c r="B73" s="411" t="s">
        <v>872</v>
      </c>
      <c r="C73" s="411" t="s">
        <v>896</v>
      </c>
      <c r="D73" s="411" t="s">
        <v>939</v>
      </c>
      <c r="E73" s="647">
        <v>1044</v>
      </c>
      <c r="F73" s="647">
        <v>1205</v>
      </c>
      <c r="G73" s="647">
        <v>1496</v>
      </c>
      <c r="H73" s="647">
        <v>1823</v>
      </c>
      <c r="I73" s="647">
        <v>2037</v>
      </c>
    </row>
    <row r="74" spans="1:9">
      <c r="A74" s="411" t="s">
        <v>926</v>
      </c>
      <c r="B74" s="411" t="s">
        <v>872</v>
      </c>
      <c r="C74" s="411" t="s">
        <v>898</v>
      </c>
      <c r="D74" s="411" t="s">
        <v>939</v>
      </c>
      <c r="E74" s="647">
        <v>1044</v>
      </c>
      <c r="F74" s="647">
        <v>1205</v>
      </c>
      <c r="G74" s="647">
        <v>1496</v>
      </c>
      <c r="H74" s="647">
        <v>1823</v>
      </c>
      <c r="I74" s="647">
        <v>2037</v>
      </c>
    </row>
    <row r="75" spans="1:9">
      <c r="A75" s="411" t="s">
        <v>926</v>
      </c>
      <c r="B75" s="411" t="s">
        <v>872</v>
      </c>
      <c r="C75" s="411" t="s">
        <v>900</v>
      </c>
      <c r="D75" s="411" t="s">
        <v>939</v>
      </c>
      <c r="E75" s="647">
        <v>1044</v>
      </c>
      <c r="F75" s="647">
        <v>1205</v>
      </c>
      <c r="G75" s="647">
        <v>1496</v>
      </c>
      <c r="H75" s="647">
        <v>1823</v>
      </c>
      <c r="I75" s="647">
        <v>2037</v>
      </c>
    </row>
    <row r="76" spans="1:9">
      <c r="A76" s="411" t="s">
        <v>926</v>
      </c>
      <c r="B76" s="411" t="s">
        <v>872</v>
      </c>
      <c r="C76" s="411" t="s">
        <v>902</v>
      </c>
      <c r="D76" s="411" t="s">
        <v>939</v>
      </c>
      <c r="E76" s="647">
        <v>1044</v>
      </c>
      <c r="F76" s="647">
        <v>1205</v>
      </c>
      <c r="G76" s="647">
        <v>1496</v>
      </c>
      <c r="H76" s="647">
        <v>1823</v>
      </c>
      <c r="I76" s="647">
        <v>2037</v>
      </c>
    </row>
    <row r="77" spans="1:9">
      <c r="A77" s="411" t="s">
        <v>926</v>
      </c>
      <c r="B77" s="411" t="s">
        <v>872</v>
      </c>
      <c r="C77" s="411" t="s">
        <v>904</v>
      </c>
      <c r="D77" s="411" t="s">
        <v>939</v>
      </c>
      <c r="E77" s="647">
        <v>1044</v>
      </c>
      <c r="F77" s="647">
        <v>1205</v>
      </c>
      <c r="G77" s="647">
        <v>1496</v>
      </c>
      <c r="H77" s="647">
        <v>1823</v>
      </c>
      <c r="I77" s="647">
        <v>2037</v>
      </c>
    </row>
    <row r="78" spans="1:9">
      <c r="A78" s="411" t="s">
        <v>926</v>
      </c>
      <c r="B78" s="411" t="s">
        <v>872</v>
      </c>
      <c r="C78" s="411" t="s">
        <v>906</v>
      </c>
      <c r="D78" s="411" t="s">
        <v>939</v>
      </c>
      <c r="E78" s="647">
        <v>1044</v>
      </c>
      <c r="F78" s="647">
        <v>1205</v>
      </c>
      <c r="G78" s="647">
        <v>1496</v>
      </c>
      <c r="H78" s="647">
        <v>1823</v>
      </c>
      <c r="I78" s="647">
        <v>2037</v>
      </c>
    </row>
    <row r="79" spans="1:9">
      <c r="A79" s="411" t="s">
        <v>926</v>
      </c>
      <c r="B79" s="411" t="s">
        <v>872</v>
      </c>
      <c r="C79" s="411" t="s">
        <v>908</v>
      </c>
      <c r="D79" s="411" t="s">
        <v>939</v>
      </c>
      <c r="E79" s="647">
        <v>1044</v>
      </c>
      <c r="F79" s="647">
        <v>1205</v>
      </c>
      <c r="G79" s="647">
        <v>1496</v>
      </c>
      <c r="H79" s="647">
        <v>1823</v>
      </c>
      <c r="I79" s="647">
        <v>2037</v>
      </c>
    </row>
    <row r="80" spans="1:9">
      <c r="A80" s="411" t="s">
        <v>926</v>
      </c>
      <c r="B80" s="411" t="s">
        <v>872</v>
      </c>
      <c r="C80" s="411" t="s">
        <v>910</v>
      </c>
      <c r="D80" s="411" t="s">
        <v>939</v>
      </c>
      <c r="E80" s="647">
        <v>1044</v>
      </c>
      <c r="F80" s="647">
        <v>1205</v>
      </c>
      <c r="G80" s="647">
        <v>1496</v>
      </c>
      <c r="H80" s="647">
        <v>1823</v>
      </c>
      <c r="I80" s="647">
        <v>2037</v>
      </c>
    </row>
    <row r="81" spans="1:9">
      <c r="A81" s="411" t="s">
        <v>926</v>
      </c>
      <c r="B81" s="411" t="s">
        <v>872</v>
      </c>
      <c r="C81" s="411" t="s">
        <v>912</v>
      </c>
      <c r="D81" s="411" t="s">
        <v>939</v>
      </c>
      <c r="E81" s="647">
        <v>1044</v>
      </c>
      <c r="F81" s="647">
        <v>1205</v>
      </c>
      <c r="G81" s="647">
        <v>1496</v>
      </c>
      <c r="H81" s="647">
        <v>1823</v>
      </c>
      <c r="I81" s="647">
        <v>2037</v>
      </c>
    </row>
    <row r="83" spans="1:9" ht="57.6">
      <c r="A83" s="739" t="s">
        <v>75</v>
      </c>
    </row>
  </sheetData>
  <autoFilter ref="A3:I3" xr:uid="{5FC5E8F1-C657-4FCE-ACE8-BAF9E1981E7F}"/>
  <hyperlinks>
    <hyperlink ref="A1" r:id="rId1" location="year2025" xr:uid="{B212759C-C44C-476C-92C3-FF746CF8D9EA}"/>
    <hyperlink ref="A83" location="'TAB Contents'!A1" display="BACK TO TAB Contents" xr:uid="{99E5105E-7B6C-4E08-A105-2D19610000B3}"/>
  </hyperlinks>
  <pageMargins left="0.7" right="0.7" top="0.75" bottom="0.75" header="0.3" footer="0.3"/>
  <pageSetup scale="78" fitToHeight="0" orientation="landscape" horizontalDpi="1200" verticalDpi="1200"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4E262-C856-4B8F-B3D7-76D311B2DB84}">
  <sheetPr>
    <pageSetUpPr fitToPage="1"/>
  </sheetPr>
  <dimension ref="A1:I83"/>
  <sheetViews>
    <sheetView topLeftCell="A49" zoomScaleNormal="100" workbookViewId="0">
      <selection sqref="A1:I82"/>
    </sheetView>
  </sheetViews>
  <sheetFormatPr defaultRowHeight="14.4"/>
  <cols>
    <col min="1" max="1" width="9" bestFit="1" customWidth="1"/>
    <col min="2" max="2" width="18.44140625" bestFit="1" customWidth="1"/>
    <col min="3" max="3" width="24.5546875" bestFit="1" customWidth="1"/>
    <col min="4" max="4" width="47.44140625" bestFit="1" customWidth="1"/>
    <col min="5" max="5" width="12.6640625" bestFit="1" customWidth="1"/>
    <col min="6" max="9" width="13.6640625" bestFit="1" customWidth="1"/>
  </cols>
  <sheetData>
    <row r="1" spans="1:9">
      <c r="A1" s="643" t="s">
        <v>914</v>
      </c>
      <c r="B1" t="s">
        <v>940</v>
      </c>
    </row>
    <row r="2" spans="1:9">
      <c r="A2" s="1" t="s">
        <v>941</v>
      </c>
    </row>
    <row r="3" spans="1:9" s="1" customFormat="1">
      <c r="A3" s="1" t="s">
        <v>917</v>
      </c>
      <c r="B3" s="1" t="s">
        <v>918</v>
      </c>
      <c r="C3" s="1" t="s">
        <v>919</v>
      </c>
      <c r="D3" s="1" t="s">
        <v>920</v>
      </c>
      <c r="E3" s="1" t="s">
        <v>921</v>
      </c>
      <c r="F3" s="1" t="s">
        <v>922</v>
      </c>
      <c r="G3" s="1" t="s">
        <v>923</v>
      </c>
      <c r="H3" s="1" t="s">
        <v>924</v>
      </c>
      <c r="I3" s="1" t="s">
        <v>925</v>
      </c>
    </row>
    <row r="4" spans="1:9">
      <c r="A4" t="s">
        <v>926</v>
      </c>
      <c r="B4" t="s">
        <v>772</v>
      </c>
      <c r="C4" t="s">
        <v>927</v>
      </c>
      <c r="D4" t="s">
        <v>928</v>
      </c>
      <c r="E4" s="646">
        <v>950</v>
      </c>
      <c r="F4" s="646">
        <v>1100</v>
      </c>
      <c r="G4" s="646">
        <v>1402</v>
      </c>
      <c r="H4" s="646">
        <v>1807</v>
      </c>
      <c r="I4" s="646">
        <v>1867</v>
      </c>
    </row>
    <row r="5" spans="1:9">
      <c r="A5" t="s">
        <v>926</v>
      </c>
      <c r="B5" t="s">
        <v>772</v>
      </c>
      <c r="C5" t="s">
        <v>773</v>
      </c>
      <c r="D5" t="s">
        <v>774</v>
      </c>
      <c r="E5" s="646">
        <v>983</v>
      </c>
      <c r="F5" s="646">
        <v>1104</v>
      </c>
      <c r="G5" s="646">
        <v>1451</v>
      </c>
      <c r="H5" s="646">
        <v>1754</v>
      </c>
      <c r="I5" s="646">
        <v>2396</v>
      </c>
    </row>
    <row r="6" spans="1:9">
      <c r="A6" t="s">
        <v>926</v>
      </c>
      <c r="B6" t="s">
        <v>772</v>
      </c>
      <c r="C6" t="s">
        <v>776</v>
      </c>
      <c r="D6" t="s">
        <v>774</v>
      </c>
      <c r="E6" s="646">
        <v>983</v>
      </c>
      <c r="F6" s="646">
        <v>1104</v>
      </c>
      <c r="G6" s="646">
        <v>1451</v>
      </c>
      <c r="H6" s="646">
        <v>1754</v>
      </c>
      <c r="I6" s="646">
        <v>2396</v>
      </c>
    </row>
    <row r="7" spans="1:9">
      <c r="A7" t="s">
        <v>926</v>
      </c>
      <c r="B7" t="s">
        <v>772</v>
      </c>
      <c r="C7" t="s">
        <v>929</v>
      </c>
      <c r="D7" t="s">
        <v>928</v>
      </c>
      <c r="E7" s="646">
        <v>950</v>
      </c>
      <c r="F7" s="646">
        <v>1100</v>
      </c>
      <c r="G7" s="646">
        <v>1402</v>
      </c>
      <c r="H7" s="646">
        <v>1807</v>
      </c>
      <c r="I7" s="646">
        <v>1867</v>
      </c>
    </row>
    <row r="8" spans="1:9">
      <c r="A8" t="s">
        <v>926</v>
      </c>
      <c r="B8" t="s">
        <v>772</v>
      </c>
      <c r="C8" t="s">
        <v>778</v>
      </c>
      <c r="D8" t="s">
        <v>774</v>
      </c>
      <c r="E8" s="646">
        <v>983</v>
      </c>
      <c r="F8" s="646">
        <v>1104</v>
      </c>
      <c r="G8" s="646">
        <v>1451</v>
      </c>
      <c r="H8" s="646">
        <v>1754</v>
      </c>
      <c r="I8" s="646">
        <v>2396</v>
      </c>
    </row>
    <row r="9" spans="1:9">
      <c r="A9" t="s">
        <v>926</v>
      </c>
      <c r="B9" t="s">
        <v>772</v>
      </c>
      <c r="C9" t="s">
        <v>930</v>
      </c>
      <c r="D9" t="s">
        <v>928</v>
      </c>
      <c r="E9" s="646">
        <v>950</v>
      </c>
      <c r="F9" s="646">
        <v>1100</v>
      </c>
      <c r="G9" s="646">
        <v>1402</v>
      </c>
      <c r="H9" s="646">
        <v>1807</v>
      </c>
      <c r="I9" s="646">
        <v>1867</v>
      </c>
    </row>
    <row r="10" spans="1:9">
      <c r="A10" t="s">
        <v>926</v>
      </c>
      <c r="B10" t="s">
        <v>772</v>
      </c>
      <c r="C10" t="s">
        <v>780</v>
      </c>
      <c r="D10" t="s">
        <v>774</v>
      </c>
      <c r="E10" s="646">
        <v>983</v>
      </c>
      <c r="F10" s="646">
        <v>1104</v>
      </c>
      <c r="G10" s="646">
        <v>1451</v>
      </c>
      <c r="H10" s="646">
        <v>1754</v>
      </c>
      <c r="I10" s="646">
        <v>2396</v>
      </c>
    </row>
    <row r="11" spans="1:9">
      <c r="A11" t="s">
        <v>926</v>
      </c>
      <c r="B11" t="s">
        <v>772</v>
      </c>
      <c r="C11" t="s">
        <v>782</v>
      </c>
      <c r="D11" t="s">
        <v>774</v>
      </c>
      <c r="E11" s="646">
        <v>983</v>
      </c>
      <c r="F11" s="646">
        <v>1104</v>
      </c>
      <c r="G11" s="646">
        <v>1451</v>
      </c>
      <c r="H11" s="646">
        <v>1754</v>
      </c>
      <c r="I11" s="646">
        <v>2396</v>
      </c>
    </row>
    <row r="12" spans="1:9">
      <c r="A12" t="s">
        <v>926</v>
      </c>
      <c r="B12" t="s">
        <v>772</v>
      </c>
      <c r="C12" t="s">
        <v>784</v>
      </c>
      <c r="D12" t="s">
        <v>774</v>
      </c>
      <c r="E12" s="646">
        <v>983</v>
      </c>
      <c r="F12" s="646">
        <v>1104</v>
      </c>
      <c r="G12" s="646">
        <v>1451</v>
      </c>
      <c r="H12" s="646">
        <v>1754</v>
      </c>
      <c r="I12" s="646">
        <v>2396</v>
      </c>
    </row>
    <row r="13" spans="1:9">
      <c r="A13" t="s">
        <v>926</v>
      </c>
      <c r="B13" t="s">
        <v>772</v>
      </c>
      <c r="C13" t="s">
        <v>786</v>
      </c>
      <c r="D13" t="s">
        <v>774</v>
      </c>
      <c r="E13" s="646">
        <v>983</v>
      </c>
      <c r="F13" s="646">
        <v>1104</v>
      </c>
      <c r="G13" s="646">
        <v>1451</v>
      </c>
      <c r="H13" s="646">
        <v>1754</v>
      </c>
      <c r="I13" s="646">
        <v>2396</v>
      </c>
    </row>
    <row r="14" spans="1:9">
      <c r="A14" t="s">
        <v>926</v>
      </c>
      <c r="B14" t="s">
        <v>772</v>
      </c>
      <c r="C14" t="s">
        <v>931</v>
      </c>
      <c r="D14" t="s">
        <v>928</v>
      </c>
      <c r="E14" s="646">
        <v>950</v>
      </c>
      <c r="F14" s="646">
        <v>1100</v>
      </c>
      <c r="G14" s="646">
        <v>1402</v>
      </c>
      <c r="H14" s="646">
        <v>1807</v>
      </c>
      <c r="I14" s="646">
        <v>1867</v>
      </c>
    </row>
    <row r="15" spans="1:9">
      <c r="A15" t="s">
        <v>926</v>
      </c>
      <c r="B15" t="s">
        <v>772</v>
      </c>
      <c r="C15" t="s">
        <v>932</v>
      </c>
      <c r="D15" t="s">
        <v>928</v>
      </c>
      <c r="E15" s="646">
        <v>950</v>
      </c>
      <c r="F15" s="646">
        <v>1100</v>
      </c>
      <c r="G15" s="646">
        <v>1402</v>
      </c>
      <c r="H15" s="646">
        <v>1807</v>
      </c>
      <c r="I15" s="646">
        <v>1867</v>
      </c>
    </row>
    <row r="16" spans="1:9">
      <c r="A16" t="s">
        <v>926</v>
      </c>
      <c r="B16" t="s">
        <v>772</v>
      </c>
      <c r="C16" t="s">
        <v>933</v>
      </c>
      <c r="D16" t="s">
        <v>928</v>
      </c>
      <c r="E16" s="646">
        <v>950</v>
      </c>
      <c r="F16" s="646">
        <v>1100</v>
      </c>
      <c r="G16" s="646">
        <v>1402</v>
      </c>
      <c r="H16" s="646">
        <v>1807</v>
      </c>
      <c r="I16" s="646">
        <v>1867</v>
      </c>
    </row>
    <row r="17" spans="1:9">
      <c r="A17" t="s">
        <v>926</v>
      </c>
      <c r="B17" t="s">
        <v>772</v>
      </c>
      <c r="C17" t="s">
        <v>934</v>
      </c>
      <c r="D17" t="s">
        <v>928</v>
      </c>
      <c r="E17" s="646">
        <v>950</v>
      </c>
      <c r="F17" s="646">
        <v>1100</v>
      </c>
      <c r="G17" s="646">
        <v>1402</v>
      </c>
      <c r="H17" s="646">
        <v>1807</v>
      </c>
      <c r="I17" s="646">
        <v>1867</v>
      </c>
    </row>
    <row r="18" spans="1:9">
      <c r="A18" t="s">
        <v>926</v>
      </c>
      <c r="B18" t="s">
        <v>772</v>
      </c>
      <c r="C18" t="s">
        <v>788</v>
      </c>
      <c r="D18" t="s">
        <v>774</v>
      </c>
      <c r="E18" s="646">
        <v>983</v>
      </c>
      <c r="F18" s="646">
        <v>1104</v>
      </c>
      <c r="G18" s="646">
        <v>1451</v>
      </c>
      <c r="H18" s="646">
        <v>1754</v>
      </c>
      <c r="I18" s="646">
        <v>2396</v>
      </c>
    </row>
    <row r="19" spans="1:9">
      <c r="A19" t="s">
        <v>926</v>
      </c>
      <c r="B19" t="s">
        <v>772</v>
      </c>
      <c r="C19" t="s">
        <v>790</v>
      </c>
      <c r="D19" t="s">
        <v>774</v>
      </c>
      <c r="E19" s="646">
        <v>983</v>
      </c>
      <c r="F19" s="646">
        <v>1104</v>
      </c>
      <c r="G19" s="646">
        <v>1451</v>
      </c>
      <c r="H19" s="646">
        <v>1754</v>
      </c>
      <c r="I19" s="646">
        <v>2396</v>
      </c>
    </row>
    <row r="20" spans="1:9">
      <c r="A20" t="s">
        <v>926</v>
      </c>
      <c r="B20" t="s">
        <v>772</v>
      </c>
      <c r="C20" t="s">
        <v>792</v>
      </c>
      <c r="D20" t="s">
        <v>774</v>
      </c>
      <c r="E20" s="646">
        <v>983</v>
      </c>
      <c r="F20" s="646">
        <v>1104</v>
      </c>
      <c r="G20" s="646">
        <v>1451</v>
      </c>
      <c r="H20" s="646">
        <v>1754</v>
      </c>
      <c r="I20" s="646">
        <v>2396</v>
      </c>
    </row>
    <row r="21" spans="1:9">
      <c r="A21" t="s">
        <v>926</v>
      </c>
      <c r="B21" t="s">
        <v>772</v>
      </c>
      <c r="C21" t="s">
        <v>794</v>
      </c>
      <c r="D21" t="s">
        <v>774</v>
      </c>
      <c r="E21" s="646">
        <v>983</v>
      </c>
      <c r="F21" s="646">
        <v>1104</v>
      </c>
      <c r="G21" s="646">
        <v>1451</v>
      </c>
      <c r="H21" s="646">
        <v>1754</v>
      </c>
      <c r="I21" s="646">
        <v>2396</v>
      </c>
    </row>
    <row r="22" spans="1:9">
      <c r="A22" t="s">
        <v>926</v>
      </c>
      <c r="B22" t="s">
        <v>772</v>
      </c>
      <c r="C22" t="s">
        <v>796</v>
      </c>
      <c r="D22" t="s">
        <v>774</v>
      </c>
      <c r="E22" s="646">
        <v>983</v>
      </c>
      <c r="F22" s="646">
        <v>1104</v>
      </c>
      <c r="G22" s="646">
        <v>1451</v>
      </c>
      <c r="H22" s="646">
        <v>1754</v>
      </c>
      <c r="I22" s="646">
        <v>2396</v>
      </c>
    </row>
    <row r="23" spans="1:9">
      <c r="A23" t="s">
        <v>926</v>
      </c>
      <c r="B23" t="s">
        <v>772</v>
      </c>
      <c r="C23" t="s">
        <v>798</v>
      </c>
      <c r="D23" t="s">
        <v>774</v>
      </c>
      <c r="E23" s="646">
        <v>983</v>
      </c>
      <c r="F23" s="646">
        <v>1104</v>
      </c>
      <c r="G23" s="646">
        <v>1451</v>
      </c>
      <c r="H23" s="646">
        <v>1754</v>
      </c>
      <c r="I23" s="646">
        <v>2396</v>
      </c>
    </row>
    <row r="24" spans="1:9">
      <c r="A24" t="s">
        <v>926</v>
      </c>
      <c r="B24" t="s">
        <v>772</v>
      </c>
      <c r="C24" t="s">
        <v>800</v>
      </c>
      <c r="D24" t="s">
        <v>774</v>
      </c>
      <c r="E24" s="646">
        <v>983</v>
      </c>
      <c r="F24" s="646">
        <v>1104</v>
      </c>
      <c r="G24" s="646">
        <v>1451</v>
      </c>
      <c r="H24" s="646">
        <v>1754</v>
      </c>
      <c r="I24" s="646">
        <v>2396</v>
      </c>
    </row>
    <row r="25" spans="1:9">
      <c r="A25" t="s">
        <v>926</v>
      </c>
      <c r="B25" t="s">
        <v>772</v>
      </c>
      <c r="C25" t="s">
        <v>935</v>
      </c>
      <c r="D25" t="s">
        <v>928</v>
      </c>
      <c r="E25" s="646">
        <v>950</v>
      </c>
      <c r="F25" s="646">
        <v>1100</v>
      </c>
      <c r="G25" s="646">
        <v>1402</v>
      </c>
      <c r="H25" s="646">
        <v>1807</v>
      </c>
      <c r="I25" s="646">
        <v>1867</v>
      </c>
    </row>
    <row r="26" spans="1:9">
      <c r="A26" t="s">
        <v>926</v>
      </c>
      <c r="B26" t="s">
        <v>772</v>
      </c>
      <c r="C26" t="s">
        <v>936</v>
      </c>
      <c r="D26" t="s">
        <v>928</v>
      </c>
      <c r="E26" s="646">
        <v>950</v>
      </c>
      <c r="F26" s="646">
        <v>1100</v>
      </c>
      <c r="G26" s="646">
        <v>1402</v>
      </c>
      <c r="H26" s="646">
        <v>1807</v>
      </c>
      <c r="I26" s="646">
        <v>1867</v>
      </c>
    </row>
    <row r="27" spans="1:9">
      <c r="A27" t="s">
        <v>926</v>
      </c>
      <c r="B27" t="s">
        <v>772</v>
      </c>
      <c r="C27" t="s">
        <v>802</v>
      </c>
      <c r="D27" t="s">
        <v>774</v>
      </c>
      <c r="E27" s="646">
        <v>983</v>
      </c>
      <c r="F27" s="646">
        <v>1104</v>
      </c>
      <c r="G27" s="646">
        <v>1451</v>
      </c>
      <c r="H27" s="646">
        <v>1754</v>
      </c>
      <c r="I27" s="646">
        <v>2396</v>
      </c>
    </row>
    <row r="28" spans="1:9">
      <c r="A28" t="s">
        <v>926</v>
      </c>
      <c r="B28" t="s">
        <v>772</v>
      </c>
      <c r="C28" t="s">
        <v>804</v>
      </c>
      <c r="D28" t="s">
        <v>774</v>
      </c>
      <c r="E28" s="646">
        <v>983</v>
      </c>
      <c r="F28" s="646">
        <v>1104</v>
      </c>
      <c r="G28" s="646">
        <v>1451</v>
      </c>
      <c r="H28" s="646">
        <v>1754</v>
      </c>
      <c r="I28" s="646">
        <v>2396</v>
      </c>
    </row>
    <row r="29" spans="1:9">
      <c r="A29" t="s">
        <v>926</v>
      </c>
      <c r="B29" t="s">
        <v>772</v>
      </c>
      <c r="C29" t="s">
        <v>806</v>
      </c>
      <c r="D29" t="s">
        <v>774</v>
      </c>
      <c r="E29" s="646">
        <v>983</v>
      </c>
      <c r="F29" s="646">
        <v>1104</v>
      </c>
      <c r="G29" s="646">
        <v>1451</v>
      </c>
      <c r="H29" s="646">
        <v>1754</v>
      </c>
      <c r="I29" s="646">
        <v>2396</v>
      </c>
    </row>
    <row r="30" spans="1:9">
      <c r="A30" t="s">
        <v>926</v>
      </c>
      <c r="B30" t="s">
        <v>772</v>
      </c>
      <c r="C30" t="s">
        <v>937</v>
      </c>
      <c r="D30" t="s">
        <v>928</v>
      </c>
      <c r="E30" s="646">
        <v>950</v>
      </c>
      <c r="F30" s="646">
        <v>1100</v>
      </c>
      <c r="G30" s="646">
        <v>1402</v>
      </c>
      <c r="H30" s="646">
        <v>1807</v>
      </c>
      <c r="I30" s="646">
        <v>1867</v>
      </c>
    </row>
    <row r="31" spans="1:9">
      <c r="A31" t="s">
        <v>926</v>
      </c>
      <c r="B31" t="s">
        <v>772</v>
      </c>
      <c r="C31" t="s">
        <v>808</v>
      </c>
      <c r="D31" t="s">
        <v>774</v>
      </c>
      <c r="E31" s="646">
        <v>983</v>
      </c>
      <c r="F31" s="646">
        <v>1104</v>
      </c>
      <c r="G31" s="646">
        <v>1451</v>
      </c>
      <c r="H31" s="646">
        <v>1754</v>
      </c>
      <c r="I31" s="646">
        <v>2396</v>
      </c>
    </row>
    <row r="32" spans="1:9">
      <c r="A32" t="s">
        <v>926</v>
      </c>
      <c r="B32" t="s">
        <v>772</v>
      </c>
      <c r="C32" t="s">
        <v>810</v>
      </c>
      <c r="D32" t="s">
        <v>774</v>
      </c>
      <c r="E32" s="646">
        <v>983</v>
      </c>
      <c r="F32" s="646">
        <v>1104</v>
      </c>
      <c r="G32" s="646">
        <v>1451</v>
      </c>
      <c r="H32" s="646">
        <v>1754</v>
      </c>
      <c r="I32" s="646">
        <v>2396</v>
      </c>
    </row>
    <row r="33" spans="1:9">
      <c r="A33" t="s">
        <v>926</v>
      </c>
      <c r="B33" t="s">
        <v>772</v>
      </c>
      <c r="C33" t="s">
        <v>812</v>
      </c>
      <c r="D33" t="s">
        <v>774</v>
      </c>
      <c r="E33" s="646">
        <v>983</v>
      </c>
      <c r="F33" s="646">
        <v>1104</v>
      </c>
      <c r="G33" s="646">
        <v>1451</v>
      </c>
      <c r="H33" s="646">
        <v>1754</v>
      </c>
      <c r="I33" s="646">
        <v>2396</v>
      </c>
    </row>
    <row r="34" spans="1:9">
      <c r="A34" t="s">
        <v>926</v>
      </c>
      <c r="B34" t="s">
        <v>772</v>
      </c>
      <c r="C34" t="s">
        <v>814</v>
      </c>
      <c r="D34" t="s">
        <v>774</v>
      </c>
      <c r="E34" s="646">
        <v>983</v>
      </c>
      <c r="F34" s="646">
        <v>1104</v>
      </c>
      <c r="G34" s="646">
        <v>1451</v>
      </c>
      <c r="H34" s="646">
        <v>1754</v>
      </c>
      <c r="I34" s="646">
        <v>2396</v>
      </c>
    </row>
    <row r="35" spans="1:9">
      <c r="A35" t="s">
        <v>926</v>
      </c>
      <c r="B35" t="s">
        <v>772</v>
      </c>
      <c r="C35" t="s">
        <v>816</v>
      </c>
      <c r="D35" t="s">
        <v>774</v>
      </c>
      <c r="E35" s="646">
        <v>983</v>
      </c>
      <c r="F35" s="646">
        <v>1104</v>
      </c>
      <c r="G35" s="646">
        <v>1451</v>
      </c>
      <c r="H35" s="646">
        <v>1754</v>
      </c>
      <c r="I35" s="646">
        <v>2396</v>
      </c>
    </row>
    <row r="36" spans="1:9">
      <c r="A36" t="s">
        <v>926</v>
      </c>
      <c r="B36" t="s">
        <v>818</v>
      </c>
      <c r="C36" t="s">
        <v>819</v>
      </c>
      <c r="D36" t="s">
        <v>938</v>
      </c>
      <c r="E36" s="646">
        <v>986</v>
      </c>
      <c r="F36" s="646">
        <v>1107</v>
      </c>
      <c r="G36" s="646">
        <v>1454</v>
      </c>
      <c r="H36" s="646">
        <v>1766</v>
      </c>
      <c r="I36" s="646">
        <v>2052</v>
      </c>
    </row>
    <row r="37" spans="1:9">
      <c r="A37" t="s">
        <v>926</v>
      </c>
      <c r="B37" t="s">
        <v>818</v>
      </c>
      <c r="C37" t="s">
        <v>822</v>
      </c>
      <c r="D37" t="s">
        <v>938</v>
      </c>
      <c r="E37" s="646">
        <v>986</v>
      </c>
      <c r="F37" s="646">
        <v>1107</v>
      </c>
      <c r="G37" s="646">
        <v>1454</v>
      </c>
      <c r="H37" s="646">
        <v>1766</v>
      </c>
      <c r="I37" s="646">
        <v>2052</v>
      </c>
    </row>
    <row r="38" spans="1:9">
      <c r="A38" t="s">
        <v>926</v>
      </c>
      <c r="B38" t="s">
        <v>818</v>
      </c>
      <c r="C38" t="s">
        <v>824</v>
      </c>
      <c r="D38" t="s">
        <v>938</v>
      </c>
      <c r="E38" s="646">
        <v>986</v>
      </c>
      <c r="F38" s="646">
        <v>1107</v>
      </c>
      <c r="G38" s="646">
        <v>1454</v>
      </c>
      <c r="H38" s="646">
        <v>1766</v>
      </c>
      <c r="I38" s="646">
        <v>2052</v>
      </c>
    </row>
    <row r="39" spans="1:9">
      <c r="A39" t="s">
        <v>926</v>
      </c>
      <c r="B39" t="s">
        <v>818</v>
      </c>
      <c r="C39" t="s">
        <v>826</v>
      </c>
      <c r="D39" t="s">
        <v>938</v>
      </c>
      <c r="E39" s="646">
        <v>986</v>
      </c>
      <c r="F39" s="646">
        <v>1107</v>
      </c>
      <c r="G39" s="646">
        <v>1454</v>
      </c>
      <c r="H39" s="646">
        <v>1766</v>
      </c>
      <c r="I39" s="646">
        <v>2052</v>
      </c>
    </row>
    <row r="40" spans="1:9">
      <c r="A40" t="s">
        <v>926</v>
      </c>
      <c r="B40" t="s">
        <v>818</v>
      </c>
      <c r="C40" t="s">
        <v>828</v>
      </c>
      <c r="D40" t="s">
        <v>938</v>
      </c>
      <c r="E40" s="646">
        <v>986</v>
      </c>
      <c r="F40" s="646">
        <v>1107</v>
      </c>
      <c r="G40" s="646">
        <v>1454</v>
      </c>
      <c r="H40" s="646">
        <v>1766</v>
      </c>
      <c r="I40" s="646">
        <v>2052</v>
      </c>
    </row>
    <row r="41" spans="1:9">
      <c r="A41" t="s">
        <v>926</v>
      </c>
      <c r="B41" t="s">
        <v>818</v>
      </c>
      <c r="C41" t="s">
        <v>830</v>
      </c>
      <c r="D41" t="s">
        <v>938</v>
      </c>
      <c r="E41" s="646">
        <v>986</v>
      </c>
      <c r="F41" s="646">
        <v>1107</v>
      </c>
      <c r="G41" s="646">
        <v>1454</v>
      </c>
      <c r="H41" s="646">
        <v>1766</v>
      </c>
      <c r="I41" s="646">
        <v>2052</v>
      </c>
    </row>
    <row r="42" spans="1:9">
      <c r="A42" t="s">
        <v>926</v>
      </c>
      <c r="B42" t="s">
        <v>818</v>
      </c>
      <c r="C42" t="s">
        <v>832</v>
      </c>
      <c r="D42" t="s">
        <v>938</v>
      </c>
      <c r="E42" s="646">
        <v>986</v>
      </c>
      <c r="F42" s="646">
        <v>1107</v>
      </c>
      <c r="G42" s="646">
        <v>1454</v>
      </c>
      <c r="H42" s="646">
        <v>1766</v>
      </c>
      <c r="I42" s="646">
        <v>2052</v>
      </c>
    </row>
    <row r="43" spans="1:9">
      <c r="A43" t="s">
        <v>926</v>
      </c>
      <c r="B43" t="s">
        <v>818</v>
      </c>
      <c r="C43" t="s">
        <v>834</v>
      </c>
      <c r="D43" t="s">
        <v>938</v>
      </c>
      <c r="E43" s="646">
        <v>986</v>
      </c>
      <c r="F43" s="646">
        <v>1107</v>
      </c>
      <c r="G43" s="646">
        <v>1454</v>
      </c>
      <c r="H43" s="646">
        <v>1766</v>
      </c>
      <c r="I43" s="646">
        <v>2052</v>
      </c>
    </row>
    <row r="44" spans="1:9">
      <c r="A44" t="s">
        <v>926</v>
      </c>
      <c r="B44" t="s">
        <v>818</v>
      </c>
      <c r="C44" t="s">
        <v>836</v>
      </c>
      <c r="D44" t="s">
        <v>938</v>
      </c>
      <c r="E44" s="646">
        <v>986</v>
      </c>
      <c r="F44" s="646">
        <v>1107</v>
      </c>
      <c r="G44" s="646">
        <v>1454</v>
      </c>
      <c r="H44" s="646">
        <v>1766</v>
      </c>
      <c r="I44" s="646">
        <v>2052</v>
      </c>
    </row>
    <row r="45" spans="1:9">
      <c r="A45" t="s">
        <v>926</v>
      </c>
      <c r="B45" t="s">
        <v>818</v>
      </c>
      <c r="C45" t="s">
        <v>838</v>
      </c>
      <c r="D45" t="s">
        <v>938</v>
      </c>
      <c r="E45" s="646">
        <v>986</v>
      </c>
      <c r="F45" s="646">
        <v>1107</v>
      </c>
      <c r="G45" s="646">
        <v>1454</v>
      </c>
      <c r="H45" s="646">
        <v>1766</v>
      </c>
      <c r="I45" s="646">
        <v>2052</v>
      </c>
    </row>
    <row r="46" spans="1:9">
      <c r="A46" t="s">
        <v>926</v>
      </c>
      <c r="B46" t="s">
        <v>818</v>
      </c>
      <c r="C46" t="s">
        <v>840</v>
      </c>
      <c r="D46" t="s">
        <v>938</v>
      </c>
      <c r="E46" s="646">
        <v>986</v>
      </c>
      <c r="F46" s="646">
        <v>1107</v>
      </c>
      <c r="G46" s="646">
        <v>1454</v>
      </c>
      <c r="H46" s="646">
        <v>1766</v>
      </c>
      <c r="I46" s="646">
        <v>2052</v>
      </c>
    </row>
    <row r="47" spans="1:9">
      <c r="A47" t="s">
        <v>926</v>
      </c>
      <c r="B47" t="s">
        <v>818</v>
      </c>
      <c r="C47" t="s">
        <v>842</v>
      </c>
      <c r="D47" t="s">
        <v>938</v>
      </c>
      <c r="E47" s="646">
        <v>986</v>
      </c>
      <c r="F47" s="646">
        <v>1107</v>
      </c>
      <c r="G47" s="646">
        <v>1454</v>
      </c>
      <c r="H47" s="646">
        <v>1766</v>
      </c>
      <c r="I47" s="646">
        <v>2052</v>
      </c>
    </row>
    <row r="48" spans="1:9">
      <c r="A48" t="s">
        <v>926</v>
      </c>
      <c r="B48" t="s">
        <v>818</v>
      </c>
      <c r="C48" t="s">
        <v>844</v>
      </c>
      <c r="D48" t="s">
        <v>938</v>
      </c>
      <c r="E48" s="646">
        <v>986</v>
      </c>
      <c r="F48" s="646">
        <v>1107</v>
      </c>
      <c r="G48" s="646">
        <v>1454</v>
      </c>
      <c r="H48" s="646">
        <v>1766</v>
      </c>
      <c r="I48" s="646">
        <v>2052</v>
      </c>
    </row>
    <row r="49" spans="1:9">
      <c r="A49" t="s">
        <v>926</v>
      </c>
      <c r="B49" t="s">
        <v>818</v>
      </c>
      <c r="C49" t="s">
        <v>846</v>
      </c>
      <c r="D49" t="s">
        <v>938</v>
      </c>
      <c r="E49" s="646">
        <v>986</v>
      </c>
      <c r="F49" s="646">
        <v>1107</v>
      </c>
      <c r="G49" s="646">
        <v>1454</v>
      </c>
      <c r="H49" s="646">
        <v>1766</v>
      </c>
      <c r="I49" s="646">
        <v>2052</v>
      </c>
    </row>
    <row r="50" spans="1:9">
      <c r="A50" t="s">
        <v>926</v>
      </c>
      <c r="B50" t="s">
        <v>818</v>
      </c>
      <c r="C50" t="s">
        <v>848</v>
      </c>
      <c r="D50" t="s">
        <v>938</v>
      </c>
      <c r="E50" s="646">
        <v>986</v>
      </c>
      <c r="F50" s="646">
        <v>1107</v>
      </c>
      <c r="G50" s="646">
        <v>1454</v>
      </c>
      <c r="H50" s="646">
        <v>1766</v>
      </c>
      <c r="I50" s="646">
        <v>2052</v>
      </c>
    </row>
    <row r="51" spans="1:9">
      <c r="A51" t="s">
        <v>926</v>
      </c>
      <c r="B51" t="s">
        <v>818</v>
      </c>
      <c r="C51" t="s">
        <v>850</v>
      </c>
      <c r="D51" t="s">
        <v>938</v>
      </c>
      <c r="E51" s="646">
        <v>986</v>
      </c>
      <c r="F51" s="646">
        <v>1107</v>
      </c>
      <c r="G51" s="646">
        <v>1454</v>
      </c>
      <c r="H51" s="646">
        <v>1766</v>
      </c>
      <c r="I51" s="646">
        <v>2052</v>
      </c>
    </row>
    <row r="52" spans="1:9">
      <c r="A52" t="s">
        <v>926</v>
      </c>
      <c r="B52" t="s">
        <v>818</v>
      </c>
      <c r="C52" t="s">
        <v>852</v>
      </c>
      <c r="D52" t="s">
        <v>938</v>
      </c>
      <c r="E52" s="646">
        <v>986</v>
      </c>
      <c r="F52" s="646">
        <v>1107</v>
      </c>
      <c r="G52" s="646">
        <v>1454</v>
      </c>
      <c r="H52" s="646">
        <v>1766</v>
      </c>
      <c r="I52" s="646">
        <v>2052</v>
      </c>
    </row>
    <row r="53" spans="1:9">
      <c r="A53" t="s">
        <v>926</v>
      </c>
      <c r="B53" t="s">
        <v>818</v>
      </c>
      <c r="C53" t="s">
        <v>854</v>
      </c>
      <c r="D53" t="s">
        <v>938</v>
      </c>
      <c r="E53" s="646">
        <v>986</v>
      </c>
      <c r="F53" s="646">
        <v>1107</v>
      </c>
      <c r="G53" s="646">
        <v>1454</v>
      </c>
      <c r="H53" s="646">
        <v>1766</v>
      </c>
      <c r="I53" s="646">
        <v>2052</v>
      </c>
    </row>
    <row r="54" spans="1:9">
      <c r="A54" t="s">
        <v>926</v>
      </c>
      <c r="B54" t="s">
        <v>818</v>
      </c>
      <c r="C54" t="s">
        <v>856</v>
      </c>
      <c r="D54" t="s">
        <v>938</v>
      </c>
      <c r="E54" s="646">
        <v>986</v>
      </c>
      <c r="F54" s="646">
        <v>1107</v>
      </c>
      <c r="G54" s="646">
        <v>1454</v>
      </c>
      <c r="H54" s="646">
        <v>1766</v>
      </c>
      <c r="I54" s="646">
        <v>2052</v>
      </c>
    </row>
    <row r="55" spans="1:9">
      <c r="A55" t="s">
        <v>926</v>
      </c>
      <c r="B55" t="s">
        <v>818</v>
      </c>
      <c r="C55" t="s">
        <v>858</v>
      </c>
      <c r="D55" t="s">
        <v>938</v>
      </c>
      <c r="E55" s="646">
        <v>986</v>
      </c>
      <c r="F55" s="646">
        <v>1107</v>
      </c>
      <c r="G55" s="646">
        <v>1454</v>
      </c>
      <c r="H55" s="646">
        <v>1766</v>
      </c>
      <c r="I55" s="646">
        <v>2052</v>
      </c>
    </row>
    <row r="56" spans="1:9">
      <c r="A56" t="s">
        <v>926</v>
      </c>
      <c r="B56" t="s">
        <v>818</v>
      </c>
      <c r="C56" t="s">
        <v>860</v>
      </c>
      <c r="D56" t="s">
        <v>938</v>
      </c>
      <c r="E56" s="646">
        <v>986</v>
      </c>
      <c r="F56" s="646">
        <v>1107</v>
      </c>
      <c r="G56" s="646">
        <v>1454</v>
      </c>
      <c r="H56" s="646">
        <v>1766</v>
      </c>
      <c r="I56" s="646">
        <v>2052</v>
      </c>
    </row>
    <row r="57" spans="1:9">
      <c r="A57" t="s">
        <v>926</v>
      </c>
      <c r="B57" t="s">
        <v>818</v>
      </c>
      <c r="C57" t="s">
        <v>862</v>
      </c>
      <c r="D57" t="s">
        <v>938</v>
      </c>
      <c r="E57" s="646">
        <v>986</v>
      </c>
      <c r="F57" s="646">
        <v>1107</v>
      </c>
      <c r="G57" s="646">
        <v>1454</v>
      </c>
      <c r="H57" s="646">
        <v>1766</v>
      </c>
      <c r="I57" s="646">
        <v>2052</v>
      </c>
    </row>
    <row r="58" spans="1:9">
      <c r="A58" t="s">
        <v>926</v>
      </c>
      <c r="B58" t="s">
        <v>818</v>
      </c>
      <c r="C58" t="s">
        <v>864</v>
      </c>
      <c r="D58" t="s">
        <v>938</v>
      </c>
      <c r="E58" s="646">
        <v>986</v>
      </c>
      <c r="F58" s="646">
        <v>1107</v>
      </c>
      <c r="G58" s="646">
        <v>1454</v>
      </c>
      <c r="H58" s="646">
        <v>1766</v>
      </c>
      <c r="I58" s="646">
        <v>2052</v>
      </c>
    </row>
    <row r="59" spans="1:9">
      <c r="A59" t="s">
        <v>926</v>
      </c>
      <c r="B59" t="s">
        <v>818</v>
      </c>
      <c r="C59" t="s">
        <v>866</v>
      </c>
      <c r="D59" t="s">
        <v>938</v>
      </c>
      <c r="E59" s="646">
        <v>986</v>
      </c>
      <c r="F59" s="646">
        <v>1107</v>
      </c>
      <c r="G59" s="646">
        <v>1454</v>
      </c>
      <c r="H59" s="646">
        <v>1766</v>
      </c>
      <c r="I59" s="646">
        <v>2052</v>
      </c>
    </row>
    <row r="60" spans="1:9">
      <c r="A60" t="s">
        <v>926</v>
      </c>
      <c r="B60" t="s">
        <v>818</v>
      </c>
      <c r="C60" t="s">
        <v>868</v>
      </c>
      <c r="D60" t="s">
        <v>938</v>
      </c>
      <c r="E60" s="646">
        <v>986</v>
      </c>
      <c r="F60" s="646">
        <v>1107</v>
      </c>
      <c r="G60" s="646">
        <v>1454</v>
      </c>
      <c r="H60" s="646">
        <v>1766</v>
      </c>
      <c r="I60" s="646">
        <v>2052</v>
      </c>
    </row>
    <row r="61" spans="1:9">
      <c r="A61" t="s">
        <v>926</v>
      </c>
      <c r="B61" t="s">
        <v>818</v>
      </c>
      <c r="C61" t="s">
        <v>870</v>
      </c>
      <c r="D61" t="s">
        <v>938</v>
      </c>
      <c r="E61" s="646">
        <v>986</v>
      </c>
      <c r="F61" s="646">
        <v>1107</v>
      </c>
      <c r="G61" s="646">
        <v>1454</v>
      </c>
      <c r="H61" s="646">
        <v>1766</v>
      </c>
      <c r="I61" s="646">
        <v>2052</v>
      </c>
    </row>
    <row r="62" spans="1:9">
      <c r="A62" t="s">
        <v>926</v>
      </c>
      <c r="B62" t="s">
        <v>872</v>
      </c>
      <c r="C62" t="s">
        <v>873</v>
      </c>
      <c r="D62" t="s">
        <v>939</v>
      </c>
      <c r="E62" s="646">
        <v>934</v>
      </c>
      <c r="F62" s="646">
        <v>1115</v>
      </c>
      <c r="G62" s="646">
        <v>1375</v>
      </c>
      <c r="H62" s="646">
        <v>1669</v>
      </c>
      <c r="I62" s="646">
        <v>1954</v>
      </c>
    </row>
    <row r="63" spans="1:9">
      <c r="A63" t="s">
        <v>926</v>
      </c>
      <c r="B63" t="s">
        <v>872</v>
      </c>
      <c r="C63" t="s">
        <v>876</v>
      </c>
      <c r="D63" t="s">
        <v>939</v>
      </c>
      <c r="E63" s="646">
        <v>934</v>
      </c>
      <c r="F63" s="646">
        <v>1115</v>
      </c>
      <c r="G63" s="646">
        <v>1375</v>
      </c>
      <c r="H63" s="646">
        <v>1669</v>
      </c>
      <c r="I63" s="646">
        <v>1954</v>
      </c>
    </row>
    <row r="64" spans="1:9">
      <c r="A64" t="s">
        <v>926</v>
      </c>
      <c r="B64" t="s">
        <v>872</v>
      </c>
      <c r="C64" t="s">
        <v>878</v>
      </c>
      <c r="D64" t="s">
        <v>939</v>
      </c>
      <c r="E64" s="646">
        <v>934</v>
      </c>
      <c r="F64" s="646">
        <v>1115</v>
      </c>
      <c r="G64" s="646">
        <v>1375</v>
      </c>
      <c r="H64" s="646">
        <v>1669</v>
      </c>
      <c r="I64" s="646">
        <v>1954</v>
      </c>
    </row>
    <row r="65" spans="1:9">
      <c r="A65" t="s">
        <v>926</v>
      </c>
      <c r="B65" t="s">
        <v>872</v>
      </c>
      <c r="C65" t="s">
        <v>880</v>
      </c>
      <c r="D65" t="s">
        <v>939</v>
      </c>
      <c r="E65" s="646">
        <v>934</v>
      </c>
      <c r="F65" s="646">
        <v>1115</v>
      </c>
      <c r="G65" s="646">
        <v>1375</v>
      </c>
      <c r="H65" s="646">
        <v>1669</v>
      </c>
      <c r="I65" s="646">
        <v>1954</v>
      </c>
    </row>
    <row r="66" spans="1:9">
      <c r="A66" t="s">
        <v>926</v>
      </c>
      <c r="B66" t="s">
        <v>872</v>
      </c>
      <c r="C66" t="s">
        <v>882</v>
      </c>
      <c r="D66" t="s">
        <v>939</v>
      </c>
      <c r="E66" s="646">
        <v>934</v>
      </c>
      <c r="F66" s="646">
        <v>1115</v>
      </c>
      <c r="G66" s="646">
        <v>1375</v>
      </c>
      <c r="H66" s="646">
        <v>1669</v>
      </c>
      <c r="I66" s="646">
        <v>1954</v>
      </c>
    </row>
    <row r="67" spans="1:9">
      <c r="A67" t="s">
        <v>926</v>
      </c>
      <c r="B67" t="s">
        <v>872</v>
      </c>
      <c r="C67" t="s">
        <v>884</v>
      </c>
      <c r="D67" t="s">
        <v>939</v>
      </c>
      <c r="E67" s="646">
        <v>934</v>
      </c>
      <c r="F67" s="646">
        <v>1115</v>
      </c>
      <c r="G67" s="646">
        <v>1375</v>
      </c>
      <c r="H67" s="646">
        <v>1669</v>
      </c>
      <c r="I67" s="646">
        <v>1954</v>
      </c>
    </row>
    <row r="68" spans="1:9">
      <c r="A68" t="s">
        <v>926</v>
      </c>
      <c r="B68" t="s">
        <v>872</v>
      </c>
      <c r="C68" t="s">
        <v>886</v>
      </c>
      <c r="D68" t="s">
        <v>939</v>
      </c>
      <c r="E68" s="646">
        <v>934</v>
      </c>
      <c r="F68" s="646">
        <v>1115</v>
      </c>
      <c r="G68" s="646">
        <v>1375</v>
      </c>
      <c r="H68" s="646">
        <v>1669</v>
      </c>
      <c r="I68" s="646">
        <v>1954</v>
      </c>
    </row>
    <row r="69" spans="1:9">
      <c r="A69" t="s">
        <v>926</v>
      </c>
      <c r="B69" t="s">
        <v>872</v>
      </c>
      <c r="C69" t="s">
        <v>888</v>
      </c>
      <c r="D69" t="s">
        <v>939</v>
      </c>
      <c r="E69" s="646">
        <v>934</v>
      </c>
      <c r="F69" s="646">
        <v>1115</v>
      </c>
      <c r="G69" s="646">
        <v>1375</v>
      </c>
      <c r="H69" s="646">
        <v>1669</v>
      </c>
      <c r="I69" s="646">
        <v>1954</v>
      </c>
    </row>
    <row r="70" spans="1:9">
      <c r="A70" t="s">
        <v>926</v>
      </c>
      <c r="B70" t="s">
        <v>872</v>
      </c>
      <c r="C70" t="s">
        <v>890</v>
      </c>
      <c r="D70" t="s">
        <v>939</v>
      </c>
      <c r="E70" s="646">
        <v>934</v>
      </c>
      <c r="F70" s="646">
        <v>1115</v>
      </c>
      <c r="G70" s="646">
        <v>1375</v>
      </c>
      <c r="H70" s="646">
        <v>1669</v>
      </c>
      <c r="I70" s="646">
        <v>1954</v>
      </c>
    </row>
    <row r="71" spans="1:9">
      <c r="A71" t="s">
        <v>926</v>
      </c>
      <c r="B71" t="s">
        <v>872</v>
      </c>
      <c r="C71" t="s">
        <v>892</v>
      </c>
      <c r="D71" t="s">
        <v>939</v>
      </c>
      <c r="E71" s="646">
        <v>934</v>
      </c>
      <c r="F71" s="646">
        <v>1115</v>
      </c>
      <c r="G71" s="646">
        <v>1375</v>
      </c>
      <c r="H71" s="646">
        <v>1669</v>
      </c>
      <c r="I71" s="646">
        <v>1954</v>
      </c>
    </row>
    <row r="72" spans="1:9">
      <c r="A72" t="s">
        <v>926</v>
      </c>
      <c r="B72" t="s">
        <v>872</v>
      </c>
      <c r="C72" t="s">
        <v>894</v>
      </c>
      <c r="D72" t="s">
        <v>939</v>
      </c>
      <c r="E72" s="646">
        <v>934</v>
      </c>
      <c r="F72" s="646">
        <v>1115</v>
      </c>
      <c r="G72" s="646">
        <v>1375</v>
      </c>
      <c r="H72" s="646">
        <v>1669</v>
      </c>
      <c r="I72" s="646">
        <v>1954</v>
      </c>
    </row>
    <row r="73" spans="1:9">
      <c r="A73" t="s">
        <v>926</v>
      </c>
      <c r="B73" t="s">
        <v>872</v>
      </c>
      <c r="C73" t="s">
        <v>896</v>
      </c>
      <c r="D73" t="s">
        <v>939</v>
      </c>
      <c r="E73" s="646">
        <v>934</v>
      </c>
      <c r="F73" s="646">
        <v>1115</v>
      </c>
      <c r="G73" s="646">
        <v>1375</v>
      </c>
      <c r="H73" s="646">
        <v>1669</v>
      </c>
      <c r="I73" s="646">
        <v>1954</v>
      </c>
    </row>
    <row r="74" spans="1:9">
      <c r="A74" t="s">
        <v>926</v>
      </c>
      <c r="B74" t="s">
        <v>872</v>
      </c>
      <c r="C74" t="s">
        <v>898</v>
      </c>
      <c r="D74" t="s">
        <v>939</v>
      </c>
      <c r="E74" s="646">
        <v>934</v>
      </c>
      <c r="F74" s="646">
        <v>1115</v>
      </c>
      <c r="G74" s="646">
        <v>1375</v>
      </c>
      <c r="H74" s="646">
        <v>1669</v>
      </c>
      <c r="I74" s="646">
        <v>1954</v>
      </c>
    </row>
    <row r="75" spans="1:9">
      <c r="A75" t="s">
        <v>926</v>
      </c>
      <c r="B75" t="s">
        <v>872</v>
      </c>
      <c r="C75" t="s">
        <v>900</v>
      </c>
      <c r="D75" t="s">
        <v>939</v>
      </c>
      <c r="E75" s="646">
        <v>934</v>
      </c>
      <c r="F75" s="646">
        <v>1115</v>
      </c>
      <c r="G75" s="646">
        <v>1375</v>
      </c>
      <c r="H75" s="646">
        <v>1669</v>
      </c>
      <c r="I75" s="646">
        <v>1954</v>
      </c>
    </row>
    <row r="76" spans="1:9">
      <c r="A76" t="s">
        <v>926</v>
      </c>
      <c r="B76" t="s">
        <v>872</v>
      </c>
      <c r="C76" t="s">
        <v>902</v>
      </c>
      <c r="D76" t="s">
        <v>939</v>
      </c>
      <c r="E76" s="646">
        <v>934</v>
      </c>
      <c r="F76" s="646">
        <v>1115</v>
      </c>
      <c r="G76" s="646">
        <v>1375</v>
      </c>
      <c r="H76" s="646">
        <v>1669</v>
      </c>
      <c r="I76" s="646">
        <v>1954</v>
      </c>
    </row>
    <row r="77" spans="1:9">
      <c r="A77" t="s">
        <v>926</v>
      </c>
      <c r="B77" t="s">
        <v>872</v>
      </c>
      <c r="C77" t="s">
        <v>904</v>
      </c>
      <c r="D77" t="s">
        <v>939</v>
      </c>
      <c r="E77" s="646">
        <v>934</v>
      </c>
      <c r="F77" s="646">
        <v>1115</v>
      </c>
      <c r="G77" s="646">
        <v>1375</v>
      </c>
      <c r="H77" s="646">
        <v>1669</v>
      </c>
      <c r="I77" s="646">
        <v>1954</v>
      </c>
    </row>
    <row r="78" spans="1:9">
      <c r="A78" t="s">
        <v>926</v>
      </c>
      <c r="B78" t="s">
        <v>872</v>
      </c>
      <c r="C78" t="s">
        <v>906</v>
      </c>
      <c r="D78" t="s">
        <v>939</v>
      </c>
      <c r="E78" s="646">
        <v>934</v>
      </c>
      <c r="F78" s="646">
        <v>1115</v>
      </c>
      <c r="G78" s="646">
        <v>1375</v>
      </c>
      <c r="H78" s="646">
        <v>1669</v>
      </c>
      <c r="I78" s="646">
        <v>1954</v>
      </c>
    </row>
    <row r="79" spans="1:9">
      <c r="A79" t="s">
        <v>926</v>
      </c>
      <c r="B79" t="s">
        <v>872</v>
      </c>
      <c r="C79" t="s">
        <v>908</v>
      </c>
      <c r="D79" t="s">
        <v>939</v>
      </c>
      <c r="E79" s="646">
        <v>934</v>
      </c>
      <c r="F79" s="646">
        <v>1115</v>
      </c>
      <c r="G79" s="646">
        <v>1375</v>
      </c>
      <c r="H79" s="646">
        <v>1669</v>
      </c>
      <c r="I79" s="646">
        <v>1954</v>
      </c>
    </row>
    <row r="80" spans="1:9">
      <c r="A80" t="s">
        <v>926</v>
      </c>
      <c r="B80" t="s">
        <v>872</v>
      </c>
      <c r="C80" t="s">
        <v>910</v>
      </c>
      <c r="D80" t="s">
        <v>939</v>
      </c>
      <c r="E80" s="646">
        <v>934</v>
      </c>
      <c r="F80" s="646">
        <v>1115</v>
      </c>
      <c r="G80" s="646">
        <v>1375</v>
      </c>
      <c r="H80" s="646">
        <v>1669</v>
      </c>
      <c r="I80" s="646">
        <v>1954</v>
      </c>
    </row>
    <row r="81" spans="1:9">
      <c r="A81" t="s">
        <v>926</v>
      </c>
      <c r="B81" t="s">
        <v>872</v>
      </c>
      <c r="C81" t="s">
        <v>912</v>
      </c>
      <c r="D81" t="s">
        <v>939</v>
      </c>
      <c r="E81" s="646">
        <v>934</v>
      </c>
      <c r="F81" s="646">
        <v>1115</v>
      </c>
      <c r="G81" s="646">
        <v>1375</v>
      </c>
      <c r="H81" s="646">
        <v>1669</v>
      </c>
      <c r="I81" s="646">
        <v>1954</v>
      </c>
    </row>
    <row r="83" spans="1:9" ht="43.2">
      <c r="A83" s="739" t="s">
        <v>75</v>
      </c>
    </row>
  </sheetData>
  <autoFilter ref="A3:I3" xr:uid="{F784E262-C856-4B8F-B3D7-76D311B2DB84}"/>
  <hyperlinks>
    <hyperlink ref="A1" r:id="rId1" location="year2024" xr:uid="{AEFB50DD-E694-4D86-BD3A-71488CF4FE8E}"/>
    <hyperlink ref="A83" location="'TAB Contents'!A1" display="BACK TO TAB Contents" xr:uid="{A5A98CEE-3415-4193-AA2C-0EFB558BBFD4}"/>
  </hyperlinks>
  <pageMargins left="0.7" right="0.7" top="0.75" bottom="0.75" header="0.3" footer="0.3"/>
  <pageSetup scale="55" fitToHeight="0" orientation="portrait" horizontalDpi="1200" verticalDpi="12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EE01D-BDFD-448B-BD4B-B9857E070EBA}">
  <sheetPr>
    <pageSetUpPr fitToPage="1"/>
  </sheetPr>
  <dimension ref="A37:D52"/>
  <sheetViews>
    <sheetView topLeftCell="A34" workbookViewId="0">
      <selection activeCell="C39" sqref="C39"/>
    </sheetView>
  </sheetViews>
  <sheetFormatPr defaultRowHeight="14.4"/>
  <cols>
    <col min="1" max="1" width="77.33203125" customWidth="1"/>
    <col min="4" max="4" width="55.109375" customWidth="1"/>
  </cols>
  <sheetData>
    <row r="37" spans="1:4" ht="30">
      <c r="A37" s="740"/>
      <c r="D37" s="767"/>
    </row>
    <row r="38" spans="1:4" ht="46.8">
      <c r="A38" s="737" t="s">
        <v>76</v>
      </c>
      <c r="D38" s="743"/>
    </row>
    <row r="39" spans="1:4">
      <c r="D39" s="743"/>
    </row>
    <row r="40" spans="1:4" ht="93.6">
      <c r="A40" s="737" t="s">
        <v>77</v>
      </c>
      <c r="D40" s="768"/>
    </row>
    <row r="41" spans="1:4" ht="15" thickBot="1"/>
    <row r="42" spans="1:4" ht="109.8" thickBot="1">
      <c r="A42" s="770" t="s">
        <v>78</v>
      </c>
      <c r="D42" s="769"/>
    </row>
    <row r="43" spans="1:4">
      <c r="D43" s="743"/>
    </row>
    <row r="44" spans="1:4" ht="46.8">
      <c r="A44" s="737" t="s">
        <v>79</v>
      </c>
      <c r="D44" s="743"/>
    </row>
    <row r="45" spans="1:4">
      <c r="D45" s="743"/>
    </row>
    <row r="46" spans="1:4">
      <c r="D46" s="743"/>
    </row>
    <row r="47" spans="1:4" ht="15.6">
      <c r="A47" s="737" t="s">
        <v>80</v>
      </c>
    </row>
    <row r="48" spans="1:4" ht="15.6">
      <c r="A48" s="737" t="s">
        <v>81</v>
      </c>
    </row>
    <row r="49" spans="1:1" ht="31.2">
      <c r="A49" s="770" t="s">
        <v>82</v>
      </c>
    </row>
    <row r="50" spans="1:1" ht="15.6">
      <c r="A50" s="770" t="s">
        <v>83</v>
      </c>
    </row>
    <row r="51" spans="1:1" ht="31.2">
      <c r="A51" s="771" t="s">
        <v>84</v>
      </c>
    </row>
    <row r="52" spans="1:1" ht="15.6">
      <c r="A52" s="771" t="s">
        <v>85</v>
      </c>
    </row>
  </sheetData>
  <pageMargins left="0.7" right="0.7" top="0.75" bottom="0.75" header="0.3" footer="0.3"/>
  <pageSetup scale="79" orientation="portrait" horizontalDpi="1200" verticalDpi="120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99E9E-2C55-4CB3-8E4C-B9E033E83582}">
  <sheetPr>
    <pageSetUpPr fitToPage="1"/>
  </sheetPr>
  <dimension ref="A1:A27"/>
  <sheetViews>
    <sheetView topLeftCell="A7" workbookViewId="0">
      <selection activeCell="D25" sqref="D25"/>
    </sheetView>
  </sheetViews>
  <sheetFormatPr defaultRowHeight="15.6"/>
  <cols>
    <col min="1" max="1" width="76.5546875" style="11" customWidth="1"/>
  </cols>
  <sheetData>
    <row r="1" spans="1:1">
      <c r="A1" s="11" t="s">
        <v>942</v>
      </c>
    </row>
    <row r="3" spans="1:1" ht="52.2">
      <c r="A3" s="12" t="s">
        <v>943</v>
      </c>
    </row>
    <row r="4" spans="1:1" ht="17.399999999999999">
      <c r="A4" s="13" t="s">
        <v>944</v>
      </c>
    </row>
    <row r="5" spans="1:1" ht="17.399999999999999">
      <c r="A5" s="13" t="s">
        <v>945</v>
      </c>
    </row>
    <row r="6" spans="1:1" ht="17.399999999999999">
      <c r="A6" s="13" t="s">
        <v>946</v>
      </c>
    </row>
    <row r="7" spans="1:1" ht="17.399999999999999">
      <c r="A7" s="13" t="s">
        <v>947</v>
      </c>
    </row>
    <row r="8" spans="1:1" ht="17.399999999999999">
      <c r="A8" s="13" t="s">
        <v>948</v>
      </c>
    </row>
    <row r="9" spans="1:1" ht="17.399999999999999">
      <c r="A9" s="13" t="s">
        <v>949</v>
      </c>
    </row>
    <row r="10" spans="1:1" ht="34.799999999999997">
      <c r="A10" s="12" t="s">
        <v>950</v>
      </c>
    </row>
    <row r="14" spans="1:1" ht="14.4">
      <c r="A14"/>
    </row>
    <row r="22" spans="1:1" ht="87">
      <c r="A22" s="12" t="s">
        <v>951</v>
      </c>
    </row>
    <row r="23" spans="1:1" ht="104.4">
      <c r="A23" s="12" t="s">
        <v>952</v>
      </c>
    </row>
    <row r="27" spans="1:1" ht="14.4">
      <c r="A27" s="739" t="s">
        <v>75</v>
      </c>
    </row>
  </sheetData>
  <hyperlinks>
    <hyperlink ref="A27" location="'TAB Contents'!A1" display="BACK TO TAB Contents" xr:uid="{250FAE25-23EC-42B0-BE65-45A26D3F4F5F}"/>
  </hyperlinks>
  <pageMargins left="0.7" right="0.7" top="0.75" bottom="0.75" header="0.3" footer="0.3"/>
  <pageSetup scale="76" fitToHeight="0" orientation="portrait" horizontalDpi="1200" verticalDpi="1200"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A4340-DF28-420A-94D4-A6D7702E1BEE}">
  <sheetPr>
    <pageSetUpPr fitToPage="1"/>
  </sheetPr>
  <dimension ref="A45"/>
  <sheetViews>
    <sheetView workbookViewId="0">
      <selection activeCell="A45" sqref="A45"/>
    </sheetView>
  </sheetViews>
  <sheetFormatPr defaultRowHeight="14.4"/>
  <sheetData>
    <row r="45" spans="1:1" ht="43.2">
      <c r="A45" s="739" t="s">
        <v>75</v>
      </c>
    </row>
  </sheetData>
  <hyperlinks>
    <hyperlink ref="A45" location="'TAB Contents'!A1" display="BACK TO TAB Contents" xr:uid="{AA046B1B-E328-4142-9A5A-BAF84ED1F107}"/>
  </hyperlinks>
  <pageMargins left="0.7" right="0.7" top="0.75" bottom="0.75" header="0.3" footer="0.3"/>
  <pageSetup scale="93" fitToHeight="0" orientation="portrait" horizontalDpi="1200" verticalDpi="1200"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244AF-B881-4A27-9A55-471C2464C682}">
  <sheetPr>
    <pageSetUpPr fitToPage="1"/>
  </sheetPr>
  <dimension ref="A1:A17"/>
  <sheetViews>
    <sheetView workbookViewId="0"/>
  </sheetViews>
  <sheetFormatPr defaultRowHeight="14.4"/>
  <cols>
    <col min="1" max="1" width="88.6640625" customWidth="1"/>
  </cols>
  <sheetData>
    <row r="1" spans="1:1">
      <c r="A1" s="1" t="s">
        <v>953</v>
      </c>
    </row>
    <row r="14" spans="1:1" ht="115.95" customHeight="1">
      <c r="A14" s="5" t="s">
        <v>954</v>
      </c>
    </row>
    <row r="17" spans="1:1">
      <c r="A17" s="739" t="s">
        <v>75</v>
      </c>
    </row>
  </sheetData>
  <hyperlinks>
    <hyperlink ref="A17" location="'TAB Contents'!A1" display="BACK TO TAB Contents" xr:uid="{9BD0ADEB-E151-42CF-82EE-6272AD8DF604}"/>
  </hyperlinks>
  <pageMargins left="0.7" right="0.7" top="0.75" bottom="0.75" header="0.3" footer="0.3"/>
  <pageSetup scale="94" fitToHeight="0" orientation="portrait" horizontalDpi="1200" verticalDpi="1200"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22F8B-4C88-47E6-9E77-EF01D1277349}">
  <dimension ref="A1:A10"/>
  <sheetViews>
    <sheetView workbookViewId="0">
      <selection activeCell="A13" sqref="A13"/>
    </sheetView>
  </sheetViews>
  <sheetFormatPr defaultRowHeight="14.4"/>
  <cols>
    <col min="1" max="1" width="71.109375" customWidth="1"/>
  </cols>
  <sheetData>
    <row r="1" spans="1:1">
      <c r="A1" t="s">
        <v>955</v>
      </c>
    </row>
    <row r="4" spans="1:1">
      <c r="A4" t="s">
        <v>956</v>
      </c>
    </row>
    <row r="5" spans="1:1" ht="17.399999999999999" customHeight="1">
      <c r="A5" t="s">
        <v>957</v>
      </c>
    </row>
    <row r="6" spans="1:1" ht="77.400000000000006" customHeight="1">
      <c r="A6" s="772" t="s">
        <v>958</v>
      </c>
    </row>
    <row r="8" spans="1:1" ht="45.6" customHeight="1">
      <c r="A8" s="772" t="s">
        <v>959</v>
      </c>
    </row>
    <row r="10" spans="1:1" ht="151.94999999999999" customHeight="1">
      <c r="A10" s="772" t="s">
        <v>960</v>
      </c>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C3B06-320C-4DD7-B41D-D8FD7447A23F}">
  <dimension ref="A1:A10"/>
  <sheetViews>
    <sheetView workbookViewId="0">
      <selection activeCell="E8" sqref="E8"/>
    </sheetView>
  </sheetViews>
  <sheetFormatPr defaultRowHeight="14.4"/>
  <cols>
    <col min="1" max="1" width="74.44140625" customWidth="1"/>
  </cols>
  <sheetData>
    <row r="1" spans="1:1" s="1" customFormat="1">
      <c r="A1" s="1" t="s">
        <v>38</v>
      </c>
    </row>
    <row r="2" spans="1:1" ht="34.200000000000003">
      <c r="A2" s="738" t="s">
        <v>961</v>
      </c>
    </row>
    <row r="4" spans="1:1" ht="95.4" customHeight="1">
      <c r="A4" s="738" t="s">
        <v>962</v>
      </c>
    </row>
    <row r="6" spans="1:1" ht="70.2">
      <c r="A6" s="738" t="s">
        <v>963</v>
      </c>
    </row>
    <row r="8" spans="1:1" ht="57">
      <c r="A8" s="738" t="s">
        <v>964</v>
      </c>
    </row>
    <row r="10" spans="1:1">
      <c r="A10" s="739" t="s">
        <v>75</v>
      </c>
    </row>
  </sheetData>
  <hyperlinks>
    <hyperlink ref="A10" location="'TAB Contents'!A1" display="BACK TO TAB Contents" xr:uid="{C15945C2-F7DD-475E-B108-AD4580EDC7F2}"/>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0B3EE-DADC-42EF-83E4-73CE337A3168}">
  <sheetPr>
    <pageSetUpPr fitToPage="1"/>
  </sheetPr>
  <dimension ref="B1:U48"/>
  <sheetViews>
    <sheetView topLeftCell="A22" workbookViewId="0">
      <selection activeCell="C48" sqref="C48"/>
    </sheetView>
  </sheetViews>
  <sheetFormatPr defaultRowHeight="14.4"/>
  <cols>
    <col min="1" max="1" width="2.44140625" customWidth="1"/>
    <col min="2" max="2" width="1.88671875" customWidth="1"/>
    <col min="3" max="3" width="18.33203125" customWidth="1"/>
    <col min="4" max="4" width="18.6640625" customWidth="1"/>
    <col min="5" max="5" width="3" customWidth="1"/>
    <col min="6" max="6" width="17" style="308" customWidth="1"/>
    <col min="7" max="7" width="12.6640625" style="308" hidden="1" customWidth="1"/>
    <col min="8" max="8" width="15.88671875" style="359" customWidth="1"/>
    <col min="9" max="9" width="18.44140625" style="308" hidden="1" customWidth="1"/>
    <col min="10" max="10" width="11.5546875" style="308" customWidth="1"/>
    <col min="11" max="11" width="2.44140625" customWidth="1"/>
    <col min="12" max="12" width="9" customWidth="1"/>
    <col min="13" max="13" width="2.5546875" customWidth="1"/>
    <col min="14" max="14" width="1.88671875" customWidth="1"/>
    <col min="15" max="15" width="18.6640625" bestFit="1" customWidth="1"/>
    <col min="16" max="16" width="18.44140625" customWidth="1"/>
    <col min="17" max="17" width="15.109375" customWidth="1"/>
    <col min="18" max="19" width="14.88671875" bestFit="1" customWidth="1"/>
  </cols>
  <sheetData>
    <row r="1" spans="2:21">
      <c r="C1" s="945" t="s">
        <v>965</v>
      </c>
      <c r="D1" s="945"/>
      <c r="E1" s="945"/>
      <c r="F1" s="945"/>
      <c r="G1" s="945"/>
      <c r="H1" s="945"/>
      <c r="I1" s="945"/>
      <c r="J1" s="8"/>
      <c r="M1" s="545"/>
      <c r="N1" t="s">
        <v>966</v>
      </c>
    </row>
    <row r="2" spans="2:21">
      <c r="C2" s="8"/>
      <c r="D2" s="8"/>
      <c r="E2" s="8"/>
      <c r="F2" s="8"/>
      <c r="G2" s="8"/>
      <c r="H2" s="306"/>
      <c r="I2" s="8"/>
      <c r="J2" s="307"/>
    </row>
    <row r="3" spans="2:21">
      <c r="C3" s="1" t="s">
        <v>428</v>
      </c>
      <c r="D3" s="1"/>
      <c r="H3" s="309" t="s">
        <v>429</v>
      </c>
      <c r="I3" s="307" t="s">
        <v>967</v>
      </c>
      <c r="J3" s="310"/>
    </row>
    <row r="4" spans="2:21" ht="15" thickBot="1">
      <c r="C4" s="1" t="s">
        <v>431</v>
      </c>
      <c r="D4" s="1"/>
      <c r="H4" s="311" t="s">
        <v>432</v>
      </c>
      <c r="J4" s="312"/>
    </row>
    <row r="5" spans="2:21" ht="16.8" thickBot="1">
      <c r="C5" s="1" t="s">
        <v>433</v>
      </c>
      <c r="D5" s="1"/>
      <c r="G5" s="313"/>
      <c r="H5" s="314"/>
      <c r="I5" s="315">
        <f>F43</f>
        <v>0</v>
      </c>
      <c r="J5" s="316"/>
    </row>
    <row r="6" spans="2:21">
      <c r="C6" s="1"/>
      <c r="D6" s="257"/>
      <c r="G6" s="313"/>
      <c r="H6" s="317"/>
      <c r="Q6" s="318"/>
    </row>
    <row r="7" spans="2:21" ht="15" thickBot="1">
      <c r="G7" s="313"/>
      <c r="H7" s="317"/>
    </row>
    <row r="8" spans="2:21" s="1" customFormat="1">
      <c r="F8" s="319" t="s">
        <v>968</v>
      </c>
      <c r="G8" s="946" t="s">
        <v>969</v>
      </c>
      <c r="H8" s="948" t="s">
        <v>965</v>
      </c>
      <c r="I8" s="320" t="s">
        <v>970</v>
      </c>
      <c r="J8" s="950" t="s">
        <v>971</v>
      </c>
      <c r="L8" s="1" t="s">
        <v>972</v>
      </c>
      <c r="O8" s="939" t="s">
        <v>973</v>
      </c>
      <c r="P8" s="940"/>
      <c r="Q8" s="940"/>
      <c r="R8" s="940"/>
      <c r="S8" s="940"/>
      <c r="T8" s="940"/>
      <c r="U8" s="941"/>
    </row>
    <row r="9" spans="2:21" s="1" customFormat="1" ht="16.8" thickBot="1">
      <c r="F9" s="321" t="s">
        <v>974</v>
      </c>
      <c r="G9" s="947"/>
      <c r="H9" s="949"/>
      <c r="I9" s="322" t="s">
        <v>974</v>
      </c>
      <c r="J9" s="951"/>
      <c r="L9" s="1" t="s">
        <v>975</v>
      </c>
      <c r="O9" s="942"/>
      <c r="P9" s="943"/>
      <c r="Q9" s="943"/>
      <c r="R9" s="943"/>
      <c r="S9" s="943"/>
      <c r="T9" s="943"/>
      <c r="U9" s="944"/>
    </row>
    <row r="10" spans="2:21">
      <c r="G10" s="313"/>
      <c r="H10" s="317"/>
      <c r="M10" t="s">
        <v>448</v>
      </c>
    </row>
    <row r="11" spans="2:21">
      <c r="B11" s="1" t="s">
        <v>976</v>
      </c>
      <c r="F11" s="368"/>
      <c r="G11" s="369"/>
      <c r="H11" s="343"/>
      <c r="O11" s="378" t="str">
        <f>B11</f>
        <v>Lease 1100</v>
      </c>
      <c r="P11" s="379"/>
      <c r="Q11" s="379"/>
      <c r="R11" s="379"/>
      <c r="S11" s="379"/>
      <c r="T11" s="379"/>
      <c r="U11" s="380"/>
    </row>
    <row r="12" spans="2:21" ht="16.2">
      <c r="C12" t="s">
        <v>220</v>
      </c>
      <c r="F12" s="399"/>
      <c r="G12" s="364"/>
      <c r="H12" s="387"/>
      <c r="I12" s="325"/>
      <c r="J12" s="335">
        <f>+F12+H12</f>
        <v>0</v>
      </c>
      <c r="L12" s="326"/>
      <c r="O12" s="936"/>
      <c r="P12" s="937"/>
      <c r="Q12" s="937"/>
      <c r="R12" s="937"/>
      <c r="S12" s="937"/>
      <c r="T12" s="937"/>
      <c r="U12" s="938"/>
    </row>
    <row r="13" spans="2:21" ht="16.2">
      <c r="B13" t="s">
        <v>447</v>
      </c>
      <c r="F13" s="373">
        <f>SUM(F12)</f>
        <v>0</v>
      </c>
      <c r="G13" s="392"/>
      <c r="H13" s="384">
        <f>SUM(H12)</f>
        <v>0</v>
      </c>
      <c r="I13" s="393"/>
      <c r="J13" s="392">
        <f>SUM(J12)</f>
        <v>0</v>
      </c>
      <c r="L13" s="327" t="e">
        <f>+H13/F13</f>
        <v>#DIV/0!</v>
      </c>
    </row>
    <row r="14" spans="2:21">
      <c r="B14" s="1" t="s">
        <v>977</v>
      </c>
      <c r="F14" s="368"/>
      <c r="G14" s="369"/>
      <c r="H14" s="343"/>
      <c r="O14" s="323" t="str">
        <f>B14</f>
        <v>Rental Assistance - 1040</v>
      </c>
      <c r="P14" s="98"/>
      <c r="Q14" s="98"/>
      <c r="R14" s="98"/>
      <c r="S14" s="98"/>
      <c r="T14" s="98"/>
      <c r="U14" s="168"/>
    </row>
    <row r="15" spans="2:21" ht="16.2">
      <c r="C15" t="s">
        <v>220</v>
      </c>
      <c r="F15" s="399"/>
      <c r="G15" s="364"/>
      <c r="H15" s="387"/>
      <c r="I15" s="325"/>
      <c r="J15" s="335">
        <f>+F15+H15</f>
        <v>0</v>
      </c>
      <c r="L15" s="326"/>
      <c r="O15" s="952"/>
      <c r="P15" s="953"/>
      <c r="Q15" s="953"/>
      <c r="R15" s="953"/>
      <c r="S15" s="953"/>
      <c r="T15" s="953"/>
      <c r="U15" s="954"/>
    </row>
    <row r="16" spans="2:21" ht="16.2">
      <c r="B16" t="s">
        <v>447</v>
      </c>
      <c r="F16" s="385">
        <f>SUM(F15)</f>
        <v>0</v>
      </c>
      <c r="G16" s="394"/>
      <c r="H16" s="384">
        <f>SUM(H15)</f>
        <v>0</v>
      </c>
      <c r="I16" s="395"/>
      <c r="J16" s="392">
        <f>SUM(J15)</f>
        <v>0</v>
      </c>
      <c r="L16" s="327" t="e">
        <f>+H16/F16</f>
        <v>#DIV/0!</v>
      </c>
      <c r="O16" s="955"/>
      <c r="P16" s="956"/>
      <c r="Q16" s="956"/>
      <c r="R16" s="956"/>
      <c r="S16" s="956"/>
      <c r="T16" s="956"/>
      <c r="U16" s="957"/>
    </row>
    <row r="17" spans="2:21">
      <c r="B17" s="1" t="s">
        <v>451</v>
      </c>
      <c r="G17" s="313"/>
      <c r="H17" s="317"/>
      <c r="J17" s="328"/>
      <c r="L17" s="327"/>
      <c r="O17" s="958"/>
      <c r="P17" s="959"/>
      <c r="Q17" s="959"/>
      <c r="R17" s="959"/>
      <c r="S17" s="959"/>
      <c r="T17" s="959"/>
      <c r="U17" s="960"/>
    </row>
    <row r="18" spans="2:21">
      <c r="C18" t="s">
        <v>978</v>
      </c>
      <c r="F18" s="361"/>
      <c r="G18" s="362"/>
      <c r="H18" s="363"/>
      <c r="J18" s="328">
        <f>+F18+H18</f>
        <v>0</v>
      </c>
      <c r="L18" s="327"/>
    </row>
    <row r="19" spans="2:21" ht="16.2">
      <c r="C19" t="s">
        <v>346</v>
      </c>
      <c r="F19" s="361"/>
      <c r="G19" s="362"/>
      <c r="H19" s="365"/>
      <c r="I19" s="330"/>
      <c r="J19" s="328">
        <f>+F19+H19</f>
        <v>0</v>
      </c>
      <c r="K19" s="331"/>
      <c r="L19" s="327"/>
      <c r="O19" s="323" t="str">
        <f>B17</f>
        <v>Supportive Services - 1050</v>
      </c>
      <c r="P19" s="98"/>
      <c r="Q19" s="98"/>
      <c r="R19" s="98"/>
      <c r="S19" s="98"/>
      <c r="T19" s="98"/>
      <c r="U19" s="168"/>
    </row>
    <row r="20" spans="2:21" ht="16.2">
      <c r="C20" t="s">
        <v>979</v>
      </c>
      <c r="F20" s="366"/>
      <c r="G20" s="364"/>
      <c r="H20" s="367"/>
      <c r="I20" s="330"/>
      <c r="J20" s="332">
        <f>+F20+H20</f>
        <v>0</v>
      </c>
      <c r="K20" s="331"/>
      <c r="L20" s="327"/>
      <c r="O20" s="952"/>
      <c r="P20" s="953"/>
      <c r="Q20" s="953"/>
      <c r="R20" s="953"/>
      <c r="S20" s="953"/>
      <c r="T20" s="953"/>
      <c r="U20" s="954"/>
    </row>
    <row r="21" spans="2:21">
      <c r="B21" t="s">
        <v>447</v>
      </c>
      <c r="F21" s="371">
        <f>SUM(F18:F20)</f>
        <v>0</v>
      </c>
      <c r="G21" s="383"/>
      <c r="H21" s="339">
        <f>SUM(H18:H20)</f>
        <v>0</v>
      </c>
      <c r="I21" s="339"/>
      <c r="J21" s="344">
        <f>SUM(J18:J20)</f>
        <v>0</v>
      </c>
      <c r="K21" s="331"/>
      <c r="L21" s="327" t="e">
        <f>+H21/F21</f>
        <v>#DIV/0!</v>
      </c>
      <c r="O21" s="955"/>
      <c r="P21" s="956"/>
      <c r="Q21" s="956"/>
      <c r="R21" s="956"/>
      <c r="S21" s="956"/>
      <c r="T21" s="956"/>
      <c r="U21" s="957"/>
    </row>
    <row r="22" spans="2:21">
      <c r="B22" s="1" t="s">
        <v>454</v>
      </c>
      <c r="G22" s="313"/>
      <c r="H22" s="329"/>
      <c r="I22" s="333"/>
      <c r="J22" s="334"/>
      <c r="O22" s="958"/>
      <c r="P22" s="959"/>
      <c r="Q22" s="959"/>
      <c r="R22" s="959"/>
      <c r="S22" s="959"/>
      <c r="T22" s="959"/>
      <c r="U22" s="960"/>
    </row>
    <row r="23" spans="2:21" ht="16.2">
      <c r="B23" s="1"/>
      <c r="F23" s="368"/>
      <c r="G23" s="369"/>
      <c r="H23" s="339"/>
      <c r="I23" s="335"/>
      <c r="J23" s="328">
        <f t="shared" ref="J23:J30" si="0">+F23+H23</f>
        <v>0</v>
      </c>
      <c r="O23" s="331"/>
      <c r="P23" s="331"/>
      <c r="Q23" s="331"/>
      <c r="R23" s="331"/>
      <c r="S23" s="331"/>
      <c r="T23" s="331"/>
      <c r="U23" s="331"/>
    </row>
    <row r="24" spans="2:21">
      <c r="C24" t="s">
        <v>455</v>
      </c>
      <c r="F24" s="361"/>
      <c r="G24" s="362"/>
      <c r="H24" s="365"/>
      <c r="I24" s="333"/>
      <c r="J24" s="328">
        <f t="shared" si="0"/>
        <v>0</v>
      </c>
      <c r="O24" s="336" t="str">
        <f>B22</f>
        <v>Operating Costs - 1030</v>
      </c>
      <c r="P24" s="337"/>
      <c r="Q24" s="337"/>
      <c r="R24" s="337"/>
      <c r="S24" s="337"/>
      <c r="T24" s="337"/>
      <c r="U24" s="338"/>
    </row>
    <row r="25" spans="2:21" ht="16.2">
      <c r="C25" t="s">
        <v>525</v>
      </c>
      <c r="F25" s="361"/>
      <c r="G25" s="362"/>
      <c r="H25" s="365"/>
      <c r="I25" s="335"/>
      <c r="J25" s="328">
        <f t="shared" si="0"/>
        <v>0</v>
      </c>
      <c r="L25" s="340"/>
      <c r="O25" s="927"/>
      <c r="P25" s="928"/>
      <c r="Q25" s="928"/>
      <c r="R25" s="928"/>
      <c r="S25" s="928"/>
      <c r="T25" s="928"/>
      <c r="U25" s="929"/>
    </row>
    <row r="26" spans="2:21" ht="16.2">
      <c r="C26" t="s">
        <v>980</v>
      </c>
      <c r="F26" s="361"/>
      <c r="G26" s="362"/>
      <c r="H26" s="365"/>
      <c r="I26" s="335"/>
      <c r="J26" s="328">
        <f t="shared" si="0"/>
        <v>0</v>
      </c>
      <c r="O26" s="930"/>
      <c r="P26" s="931"/>
      <c r="Q26" s="931"/>
      <c r="R26" s="931"/>
      <c r="S26" s="931"/>
      <c r="T26" s="931"/>
      <c r="U26" s="932"/>
    </row>
    <row r="27" spans="2:21" ht="16.2">
      <c r="C27" t="s">
        <v>667</v>
      </c>
      <c r="F27" s="361"/>
      <c r="G27" s="362"/>
      <c r="H27" s="365"/>
      <c r="I27" s="341"/>
      <c r="J27" s="328">
        <f t="shared" si="0"/>
        <v>0</v>
      </c>
      <c r="O27" s="930"/>
      <c r="P27" s="931"/>
      <c r="Q27" s="931"/>
      <c r="R27" s="931"/>
      <c r="S27" s="931"/>
      <c r="T27" s="931"/>
      <c r="U27" s="932"/>
    </row>
    <row r="28" spans="2:21">
      <c r="C28" t="s">
        <v>981</v>
      </c>
      <c r="F28" s="361"/>
      <c r="G28" s="362"/>
      <c r="H28" s="365"/>
      <c r="I28" s="333"/>
      <c r="J28" s="328">
        <f t="shared" si="0"/>
        <v>0</v>
      </c>
      <c r="O28" s="930"/>
      <c r="P28" s="931"/>
      <c r="Q28" s="931"/>
      <c r="R28" s="931"/>
      <c r="S28" s="931"/>
      <c r="T28" s="931"/>
      <c r="U28" s="932"/>
    </row>
    <row r="29" spans="2:21" ht="16.2">
      <c r="C29" t="s">
        <v>982</v>
      </c>
      <c r="F29" s="361"/>
      <c r="G29" s="362"/>
      <c r="H29" s="365"/>
      <c r="I29" s="335"/>
      <c r="J29" s="328">
        <f t="shared" si="0"/>
        <v>0</v>
      </c>
      <c r="O29" s="930"/>
      <c r="P29" s="931"/>
      <c r="Q29" s="931"/>
      <c r="R29" s="931"/>
      <c r="S29" s="931"/>
      <c r="T29" s="931"/>
      <c r="U29" s="932"/>
    </row>
    <row r="30" spans="2:21" ht="16.2">
      <c r="C30" t="s">
        <v>983</v>
      </c>
      <c r="F30" s="366"/>
      <c r="G30" s="397"/>
      <c r="H30" s="398"/>
      <c r="I30" s="332"/>
      <c r="J30" s="332">
        <f t="shared" si="0"/>
        <v>0</v>
      </c>
      <c r="O30" s="933"/>
      <c r="P30" s="934"/>
      <c r="Q30" s="934"/>
      <c r="R30" s="934"/>
      <c r="S30" s="934"/>
      <c r="T30" s="934"/>
      <c r="U30" s="935"/>
    </row>
    <row r="31" spans="2:21" s="1" customFormat="1">
      <c r="B31" s="1" t="s">
        <v>447</v>
      </c>
      <c r="F31" s="342">
        <f>SUM(F23:F30)</f>
        <v>0</v>
      </c>
      <c r="G31" s="343"/>
      <c r="H31" s="339">
        <f>SUM(H23:H30)</f>
        <v>0</v>
      </c>
      <c r="I31" s="344"/>
      <c r="J31" s="344">
        <f>SUM(J23:J30)</f>
        <v>0</v>
      </c>
      <c r="L31" s="327" t="e">
        <f>+H31/F31</f>
        <v>#DIV/0!</v>
      </c>
    </row>
    <row r="32" spans="2:21">
      <c r="B32" s="1" t="s">
        <v>460</v>
      </c>
      <c r="G32" s="313"/>
      <c r="H32" s="329"/>
      <c r="I32" s="333"/>
      <c r="J32" s="328"/>
      <c r="O32" s="323" t="str">
        <f>B32</f>
        <v>HMIS - 1051</v>
      </c>
      <c r="P32" s="98"/>
      <c r="Q32" s="98"/>
      <c r="R32" s="98" t="s">
        <v>984</v>
      </c>
      <c r="S32" s="98"/>
      <c r="T32" s="98"/>
      <c r="U32" s="168"/>
    </row>
    <row r="33" spans="2:21" ht="16.2">
      <c r="C33" t="s">
        <v>461</v>
      </c>
      <c r="F33" s="366"/>
      <c r="G33" s="397"/>
      <c r="H33" s="397"/>
      <c r="I33" s="332"/>
      <c r="J33" s="332">
        <f>+F33+H33</f>
        <v>0</v>
      </c>
      <c r="L33" s="346"/>
      <c r="O33" s="927"/>
      <c r="P33" s="928"/>
      <c r="Q33" s="928"/>
      <c r="R33" s="928"/>
      <c r="S33" s="928"/>
      <c r="T33" s="928"/>
      <c r="U33" s="929"/>
    </row>
    <row r="34" spans="2:21">
      <c r="B34" s="1" t="s">
        <v>447</v>
      </c>
      <c r="F34" s="334">
        <f>SUM(F33)</f>
        <v>0</v>
      </c>
      <c r="G34" s="334"/>
      <c r="H34" s="386">
        <f>SUM(H33)</f>
        <v>0</v>
      </c>
      <c r="I34" s="334"/>
      <c r="J34" s="374">
        <f>SUM(J33)</f>
        <v>0</v>
      </c>
      <c r="L34" s="327" t="e">
        <f>+H34/F34</f>
        <v>#DIV/0!</v>
      </c>
      <c r="O34" s="933"/>
      <c r="P34" s="934"/>
      <c r="Q34" s="934"/>
      <c r="R34" s="934"/>
      <c r="S34" s="934"/>
      <c r="T34" s="934"/>
      <c r="U34" s="935"/>
    </row>
    <row r="35" spans="2:21">
      <c r="F35" s="333"/>
      <c r="G35" s="351"/>
      <c r="H35" s="329"/>
      <c r="I35" s="333"/>
      <c r="J35" s="328"/>
    </row>
    <row r="36" spans="2:21" ht="16.8" thickBot="1">
      <c r="B36" s="1" t="s">
        <v>985</v>
      </c>
      <c r="F36" s="370"/>
      <c r="G36" s="398"/>
      <c r="H36" s="398"/>
      <c r="I36" s="391"/>
      <c r="J36" s="391">
        <f>+F36+H36</f>
        <v>0</v>
      </c>
      <c r="L36" s="327" t="e">
        <f>+H36/F36</f>
        <v>#DIV/0!</v>
      </c>
    </row>
    <row r="37" spans="2:21">
      <c r="G37" s="313"/>
      <c r="H37" s="329"/>
      <c r="I37" s="333"/>
      <c r="J37" s="328"/>
      <c r="O37" s="347"/>
      <c r="P37" s="348" t="s">
        <v>655</v>
      </c>
      <c r="Q37" s="348" t="s">
        <v>986</v>
      </c>
      <c r="R37" s="348" t="s">
        <v>987</v>
      </c>
      <c r="S37" s="348" t="s">
        <v>988</v>
      </c>
      <c r="T37" s="349" t="s">
        <v>989</v>
      </c>
    </row>
    <row r="38" spans="2:21">
      <c r="B38" t="s">
        <v>463</v>
      </c>
      <c r="F38" s="308">
        <f>+F36+F34+F31+F21+F16+F13</f>
        <v>0</v>
      </c>
      <c r="G38" s="313"/>
      <c r="H38" s="308">
        <f>+H36+H34+H31+H21+H16+H13</f>
        <v>0</v>
      </c>
      <c r="I38" s="351"/>
      <c r="J38" s="308">
        <f>+J36+J34+J31+J21+J16+J13</f>
        <v>0</v>
      </c>
      <c r="L38" s="318"/>
      <c r="O38" s="375">
        <v>1100</v>
      </c>
      <c r="P38" s="376" t="s">
        <v>409</v>
      </c>
      <c r="Q38" s="381">
        <f>+F13</f>
        <v>0</v>
      </c>
      <c r="R38" s="377">
        <f>+H13</f>
        <v>0</v>
      </c>
      <c r="S38" s="377">
        <f t="shared" ref="S38:S43" si="1">+Q38+R38</f>
        <v>0</v>
      </c>
      <c r="T38" s="382" t="e">
        <f t="shared" ref="T38:T43" si="2">+R38/Q38</f>
        <v>#DIV/0!</v>
      </c>
    </row>
    <row r="39" spans="2:21">
      <c r="G39" s="313"/>
      <c r="H39" s="329"/>
      <c r="I39" s="333"/>
      <c r="J39" s="328"/>
      <c r="O39" s="352">
        <v>1040</v>
      </c>
      <c r="P39" s="353" t="s">
        <v>220</v>
      </c>
      <c r="Q39" s="53">
        <f>+F16</f>
        <v>0</v>
      </c>
      <c r="R39" s="53">
        <f>+H16</f>
        <v>0</v>
      </c>
      <c r="S39" s="377">
        <f t="shared" si="1"/>
        <v>0</v>
      </c>
      <c r="T39" s="382" t="e">
        <f t="shared" si="2"/>
        <v>#DIV/0!</v>
      </c>
    </row>
    <row r="40" spans="2:21" ht="16.2">
      <c r="B40" t="s">
        <v>990</v>
      </c>
      <c r="F40" s="370"/>
      <c r="G40" s="396"/>
      <c r="H40" s="396"/>
      <c r="I40" s="372"/>
      <c r="J40" s="360">
        <f>+F40+H40</f>
        <v>0</v>
      </c>
      <c r="L40" s="327" t="e">
        <f>+H40/F40</f>
        <v>#DIV/0!</v>
      </c>
      <c r="O40" s="352">
        <v>1050</v>
      </c>
      <c r="P40" s="353" t="s">
        <v>404</v>
      </c>
      <c r="Q40" s="53">
        <f>+F21</f>
        <v>0</v>
      </c>
      <c r="R40" s="53">
        <f>+H21</f>
        <v>0</v>
      </c>
      <c r="S40" s="377">
        <f t="shared" si="1"/>
        <v>0</v>
      </c>
      <c r="T40" s="382" t="e">
        <f t="shared" si="2"/>
        <v>#DIV/0!</v>
      </c>
    </row>
    <row r="41" spans="2:21" ht="16.2">
      <c r="B41" t="s">
        <v>991</v>
      </c>
      <c r="F41" s="325"/>
      <c r="G41" s="324"/>
      <c r="H41" s="345"/>
      <c r="I41" s="335"/>
      <c r="J41" s="335"/>
      <c r="L41" s="346"/>
      <c r="M41" s="318"/>
      <c r="O41" s="352">
        <v>1051</v>
      </c>
      <c r="P41" s="353" t="s">
        <v>285</v>
      </c>
      <c r="Q41" s="53">
        <f>+F34</f>
        <v>0</v>
      </c>
      <c r="R41" s="53">
        <f>+H34</f>
        <v>0</v>
      </c>
      <c r="S41" s="377">
        <f t="shared" si="1"/>
        <v>0</v>
      </c>
      <c r="T41" s="382" t="e">
        <f t="shared" si="2"/>
        <v>#DIV/0!</v>
      </c>
    </row>
    <row r="42" spans="2:21">
      <c r="G42" s="313"/>
      <c r="H42" s="350"/>
      <c r="I42" s="333"/>
      <c r="J42" s="333"/>
      <c r="O42" s="354">
        <v>1030</v>
      </c>
      <c r="P42" s="355" t="s">
        <v>269</v>
      </c>
      <c r="Q42" s="356">
        <f>+F31</f>
        <v>0</v>
      </c>
      <c r="R42" s="356">
        <f>+H31</f>
        <v>0</v>
      </c>
      <c r="S42" s="377">
        <f t="shared" si="1"/>
        <v>0</v>
      </c>
      <c r="T42" s="382" t="e">
        <f t="shared" si="2"/>
        <v>#DIV/0!</v>
      </c>
    </row>
    <row r="43" spans="2:21" ht="16.8" thickBot="1">
      <c r="B43" t="s">
        <v>465</v>
      </c>
      <c r="F43" s="400">
        <f>F38+F40</f>
        <v>0</v>
      </c>
      <c r="G43" s="388"/>
      <c r="H43" s="400">
        <f>H38+H40</f>
        <v>0</v>
      </c>
      <c r="I43" s="357"/>
      <c r="J43" s="357">
        <f>SUM(J38:J42)</f>
        <v>0</v>
      </c>
      <c r="O43" s="352">
        <v>1060</v>
      </c>
      <c r="P43" s="353" t="s">
        <v>992</v>
      </c>
      <c r="Q43" s="53">
        <f>+F36+F40</f>
        <v>0</v>
      </c>
      <c r="R43" s="53">
        <f>+H36+H40</f>
        <v>0</v>
      </c>
      <c r="S43" s="377">
        <f t="shared" si="1"/>
        <v>0</v>
      </c>
      <c r="T43" s="382" t="e">
        <f t="shared" si="2"/>
        <v>#DIV/0!</v>
      </c>
    </row>
    <row r="44" spans="2:21" ht="15.6" thickTop="1" thickBot="1">
      <c r="G44" s="313"/>
      <c r="H44" s="317"/>
      <c r="I44" s="308">
        <f>F43-G43</f>
        <v>0</v>
      </c>
      <c r="O44" s="358"/>
      <c r="P44" s="390" t="s">
        <v>715</v>
      </c>
      <c r="Q44" s="389">
        <f>SUM(Q38:Q43)</f>
        <v>0</v>
      </c>
      <c r="R44" s="389">
        <f>SUM(R38:R43)</f>
        <v>0</v>
      </c>
      <c r="S44" s="389">
        <f>SUM(S38:S43)</f>
        <v>0</v>
      </c>
      <c r="T44" s="401"/>
    </row>
    <row r="45" spans="2:21">
      <c r="G45" s="313"/>
    </row>
    <row r="48" spans="2:21" ht="28.8">
      <c r="C48" s="739" t="s">
        <v>75</v>
      </c>
    </row>
  </sheetData>
  <mergeCells count="10">
    <mergeCell ref="O25:U30"/>
    <mergeCell ref="O33:U34"/>
    <mergeCell ref="O12:U12"/>
    <mergeCell ref="O8:U9"/>
    <mergeCell ref="C1:I1"/>
    <mergeCell ref="G8:G9"/>
    <mergeCell ref="H8:H9"/>
    <mergeCell ref="J8:J9"/>
    <mergeCell ref="O15:U17"/>
    <mergeCell ref="O20:U22"/>
  </mergeCells>
  <hyperlinks>
    <hyperlink ref="C48" location="'TAB Contents'!A1" display="BACK TO TAB Contents" xr:uid="{E96BEF1C-2321-4A65-85C4-55A0737B79C6}"/>
  </hyperlinks>
  <pageMargins left="0.7" right="0.7" top="0.75" bottom="0.75" header="0.3" footer="0.3"/>
  <pageSetup scale="60"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5F6C4-92E7-4FC6-8055-940CE878B269}">
  <sheetPr>
    <pageSetUpPr fitToPage="1"/>
  </sheetPr>
  <dimension ref="A1:Q41"/>
  <sheetViews>
    <sheetView topLeftCell="A10" zoomScale="160" zoomScaleNormal="160" workbookViewId="0">
      <selection activeCell="B41" sqref="B41"/>
    </sheetView>
  </sheetViews>
  <sheetFormatPr defaultRowHeight="14.4"/>
  <cols>
    <col min="14" max="14" width="0" hidden="1" customWidth="1"/>
    <col min="15" max="17" width="8.88671875" hidden="1" customWidth="1"/>
  </cols>
  <sheetData>
    <row r="1" spans="1:1">
      <c r="A1" s="1" t="s">
        <v>993</v>
      </c>
    </row>
    <row r="41" spans="2:2" ht="43.2">
      <c r="B41" s="739" t="s">
        <v>75</v>
      </c>
    </row>
  </sheetData>
  <hyperlinks>
    <hyperlink ref="B41" location="'TAB Contents'!A1" display="BACK TO TAB Contents" xr:uid="{48083A44-FEC0-4136-B774-52016ABABDBC}"/>
  </hyperlinks>
  <pageMargins left="0.7" right="0.7" top="0.75" bottom="0.75" header="0.3" footer="0.3"/>
  <pageSetup scale="67"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D6DE4-F4DE-4247-810E-9CAF3D55E116}">
  <sheetPr>
    <pageSetUpPr fitToPage="1"/>
  </sheetPr>
  <dimension ref="A1:A64"/>
  <sheetViews>
    <sheetView topLeftCell="A37" workbookViewId="0">
      <selection activeCell="A64" sqref="A64"/>
    </sheetView>
  </sheetViews>
  <sheetFormatPr defaultRowHeight="14.4"/>
  <sheetData>
    <row r="1" spans="1:1">
      <c r="A1" s="1" t="s">
        <v>994</v>
      </c>
    </row>
    <row r="64" spans="1:1" ht="43.2">
      <c r="A64" s="739" t="s">
        <v>75</v>
      </c>
    </row>
  </sheetData>
  <hyperlinks>
    <hyperlink ref="A64" location="'TAB Contents'!A1" display="BACK TO TAB Contents" xr:uid="{B19A57E2-B501-4419-BBAC-CE6355EAE03F}"/>
  </hyperlinks>
  <pageMargins left="0.7" right="0.7" top="0.75" bottom="0.75" header="0.3" footer="0.3"/>
  <pageSetup scale="67" fitToHeight="0"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25D9C-4D58-4105-8733-8B10EB150D52}">
  <dimension ref="A1:A40"/>
  <sheetViews>
    <sheetView topLeftCell="A22" workbookViewId="0">
      <selection activeCell="A40" sqref="A40"/>
    </sheetView>
  </sheetViews>
  <sheetFormatPr defaultRowHeight="14.4"/>
  <cols>
    <col min="1" max="1" width="58.44140625" bestFit="1" customWidth="1"/>
  </cols>
  <sheetData>
    <row r="1" spans="1:1">
      <c r="A1" t="s">
        <v>995</v>
      </c>
    </row>
    <row r="2" spans="1:1">
      <c r="A2" s="643" t="s">
        <v>996</v>
      </c>
    </row>
    <row r="3" spans="1:1">
      <c r="A3" t="s">
        <v>997</v>
      </c>
    </row>
    <row r="4" spans="1:1">
      <c r="A4" s="643" t="s">
        <v>998</v>
      </c>
    </row>
    <row r="5" spans="1:1">
      <c r="A5" t="s">
        <v>999</v>
      </c>
    </row>
    <row r="6" spans="1:1">
      <c r="A6" s="643" t="s">
        <v>1000</v>
      </c>
    </row>
    <row r="7" spans="1:1">
      <c r="A7" t="s">
        <v>1001</v>
      </c>
    </row>
    <row r="8" spans="1:1">
      <c r="A8" s="643" t="s">
        <v>1002</v>
      </c>
    </row>
    <row r="10" spans="1:1" ht="109.2">
      <c r="A10" s="736" t="s">
        <v>1003</v>
      </c>
    </row>
    <row r="12" spans="1:1" ht="15.6">
      <c r="A12" s="737" t="s">
        <v>1004</v>
      </c>
    </row>
    <row r="14" spans="1:1" ht="171.6">
      <c r="A14" s="736" t="s">
        <v>1005</v>
      </c>
    </row>
    <row r="16" spans="1:1">
      <c r="A16" t="s">
        <v>1006</v>
      </c>
    </row>
    <row r="17" spans="1:1">
      <c r="A17" s="643" t="s">
        <v>1007</v>
      </c>
    </row>
    <row r="19" spans="1:1">
      <c r="A19" t="s">
        <v>1008</v>
      </c>
    </row>
    <row r="20" spans="1:1">
      <c r="A20" s="643" t="s">
        <v>1009</v>
      </c>
    </row>
    <row r="22" spans="1:1">
      <c r="A22" t="s">
        <v>1010</v>
      </c>
    </row>
    <row r="23" spans="1:1">
      <c r="A23" s="643" t="s">
        <v>1011</v>
      </c>
    </row>
    <row r="25" spans="1:1">
      <c r="A25" t="s">
        <v>1012</v>
      </c>
    </row>
    <row r="26" spans="1:1">
      <c r="A26" s="643" t="s">
        <v>1013</v>
      </c>
    </row>
    <row r="28" spans="1:1">
      <c r="A28" t="s">
        <v>1014</v>
      </c>
    </row>
    <row r="29" spans="1:1">
      <c r="A29" s="643" t="s">
        <v>1015</v>
      </c>
    </row>
    <row r="31" spans="1:1">
      <c r="A31" t="s">
        <v>1016</v>
      </c>
    </row>
    <row r="32" spans="1:1">
      <c r="A32" s="643" t="s">
        <v>1017</v>
      </c>
    </row>
    <row r="34" spans="1:1">
      <c r="A34" t="s">
        <v>1018</v>
      </c>
    </row>
    <row r="35" spans="1:1">
      <c r="A35" s="643" t="s">
        <v>1019</v>
      </c>
    </row>
    <row r="40" spans="1:1">
      <c r="A40" s="739" t="s">
        <v>75</v>
      </c>
    </row>
  </sheetData>
  <hyperlinks>
    <hyperlink ref="A4" r:id="rId1" display="https://www.ecfr.gov/current/title-2/subtitle-A/chapter-II/part-200/subpart-D/subject-group-ECFR45ddd4419ad436d/section-200.318" xr:uid="{05E9DB3C-FC10-4061-B30F-4563E568184F}"/>
    <hyperlink ref="A2" r:id="rId2" display="https://www.ecfr.gov/current/title-2/subtitle-A/chapter-II/part-200/subpart-D/subject-group-ECFR45ddd4419ad436d/section-200.317" xr:uid="{FF5430CB-0FD7-467F-A301-3D0DFC95D2D8}"/>
    <hyperlink ref="A6" r:id="rId3" display="https://www.ecfr.gov/current/title-2/subtitle-A/chapter-II/part-200/subpart-D/subject-group-ECFR45ddd4419ad436d/section-200.319" xr:uid="{5577E33B-C18B-4D63-A147-4B53DDCC6B94}"/>
    <hyperlink ref="A8" r:id="rId4" display="https://www.ecfr.gov/current/title-2/subtitle-A/chapter-II/part-200/subpart-D/subject-group-ECFR45ddd4419ad436d/section-200.320" xr:uid="{1E3CF0C4-C5DB-4F60-96B6-9442B56C694A}"/>
    <hyperlink ref="A17" r:id="rId5" display="https://www.ecfr.gov/current/title-2/subtitle-A/chapter-II/part-200/subpart-D/subject-group-ECFR45ddd4419ad436d/section-200.321" xr:uid="{31033E81-E3EC-46BF-B5A9-6F25ACA5F0DA}"/>
    <hyperlink ref="A20" r:id="rId6" display="https://www.ecfr.gov/current/title-2/subtitle-A/chapter-II/part-200/subpart-D/subject-group-ECFR45ddd4419ad436d/section-200.322" xr:uid="{234961D3-55EC-45BA-B26E-B4EFC43502E6}"/>
    <hyperlink ref="A23" r:id="rId7" display="https://www.ecfr.gov/current/title-2/subtitle-A/chapter-II/part-200/subpart-D/subject-group-ECFR45ddd4419ad436d/section-200.323" xr:uid="{C5F6B45E-A5EA-4557-AF53-F861FD51D539}"/>
    <hyperlink ref="A26" r:id="rId8" display="https://www.ecfr.gov/current/title-2/subtitle-A/chapter-II/part-200/subpart-D/subject-group-ECFR45ddd4419ad436d/section-200.324" xr:uid="{5C0FEDC1-6C64-476D-A6E2-5694103B63EB}"/>
    <hyperlink ref="A29" r:id="rId9" display="https://www.ecfr.gov/current/title-2/subtitle-A/chapter-II/part-200/subpart-D/subject-group-ECFR45ddd4419ad436d/section-200.325" xr:uid="{4F0E886E-5EEE-4B6B-9D73-44A51115CF5D}"/>
    <hyperlink ref="A32" r:id="rId10" display="https://www.ecfr.gov/current/title-2/subtitle-A/chapter-II/part-200/subpart-D/subject-group-ECFR45ddd4419ad436d/section-200.326" xr:uid="{EC6A10C5-377F-42DB-A620-6444D331CF38}"/>
    <hyperlink ref="A35" r:id="rId11" display="https://www.ecfr.gov/current/title-2/subtitle-A/chapter-II/part-200/subpart-D/subject-group-ECFR45ddd4419ad436d/section-200.327" xr:uid="{F979D672-B0DA-4FF2-8F4E-8BA6B387949A}"/>
    <hyperlink ref="A40" location="'TAB Contents'!A1" display="BACK TO TAB Contents" xr:uid="{5C5DF607-B961-439B-B7ED-A91FB83547CD}"/>
  </hyperlinks>
  <pageMargins left="0.7" right="0.7" top="0.75" bottom="0.75" header="0.3" footer="0.3"/>
  <pageSetup orientation="portrait" r:id="rId1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460DB-36A8-449F-A413-D1BD4203387B}">
  <dimension ref="A1:A33"/>
  <sheetViews>
    <sheetView topLeftCell="A22" workbookViewId="0">
      <selection activeCell="A33" sqref="A33"/>
    </sheetView>
  </sheetViews>
  <sheetFormatPr defaultRowHeight="14.4"/>
  <cols>
    <col min="1" max="1" width="82.6640625" style="5" customWidth="1"/>
  </cols>
  <sheetData>
    <row r="1" spans="1:1" ht="46.8">
      <c r="A1" s="303" t="s">
        <v>1020</v>
      </c>
    </row>
    <row r="3" spans="1:1" ht="43.2">
      <c r="A3" s="5" t="s">
        <v>1021</v>
      </c>
    </row>
    <row r="5" spans="1:1" ht="72">
      <c r="A5" s="304" t="s">
        <v>1022</v>
      </c>
    </row>
    <row r="7" spans="1:1" ht="43.2">
      <c r="A7" s="305" t="s">
        <v>1023</v>
      </c>
    </row>
    <row r="9" spans="1:1" ht="137.25" customHeight="1">
      <c r="A9" s="305" t="s">
        <v>1024</v>
      </c>
    </row>
    <row r="11" spans="1:1" ht="322.5" customHeight="1">
      <c r="A11" s="305" t="s">
        <v>1025</v>
      </c>
    </row>
    <row r="13" spans="1:1" ht="187.2">
      <c r="A13" s="305" t="s">
        <v>1026</v>
      </c>
    </row>
    <row r="15" spans="1:1" ht="115.2">
      <c r="A15" s="305" t="s">
        <v>1027</v>
      </c>
    </row>
    <row r="17" spans="1:1" ht="96" customHeight="1">
      <c r="A17" s="305" t="s">
        <v>1028</v>
      </c>
    </row>
    <row r="19" spans="1:1" ht="100.8">
      <c r="A19" s="305" t="s">
        <v>1029</v>
      </c>
    </row>
    <row r="21" spans="1:1" ht="129.6">
      <c r="A21" s="305" t="s">
        <v>1030</v>
      </c>
    </row>
    <row r="23" spans="1:1">
      <c r="A23" s="304" t="s">
        <v>1031</v>
      </c>
    </row>
    <row r="25" spans="1:1">
      <c r="A25" s="304" t="s">
        <v>1032</v>
      </c>
    </row>
    <row r="27" spans="1:1">
      <c r="A27" s="304" t="s">
        <v>1033</v>
      </c>
    </row>
    <row r="29" spans="1:1" ht="28.8">
      <c r="A29" s="5" t="s">
        <v>1034</v>
      </c>
    </row>
    <row r="33" spans="1:1">
      <c r="A33" s="739" t="s">
        <v>75</v>
      </c>
    </row>
  </sheetData>
  <hyperlinks>
    <hyperlink ref="A5" r:id="rId1" display="https://www.govinfo.gov/link/uscode/41/1908" xr:uid="{9E8A651C-3032-4B48-AC5E-686459978598}"/>
    <hyperlink ref="A23" r:id="rId2" display="https://www.ecfr.gov/current/title-2/section-200.323" xr:uid="{83F84EF0-C06C-4CCF-B9D6-7D94428E5C28}"/>
    <hyperlink ref="A25" r:id="rId3" display="https://www.ecfr.gov/current/title-2/section-200.216" xr:uid="{EE5866E6-3A6A-400F-A78F-01AFC7E6BFCA}"/>
    <hyperlink ref="A27" r:id="rId4" display="https://www.ecfr.gov/current/title-2/section-200.322" xr:uid="{5E06ACFA-E575-44CC-9DB9-A9C5483BE7FE}"/>
    <hyperlink ref="A33" location="'TAB Contents'!A1" display="BACK TO TAB Contents" xr:uid="{8270E7A1-8191-4C17-B61D-0B79D765FEA4}"/>
  </hyperlinks>
  <pageMargins left="0.7" right="0.7" top="0.75" bottom="0.75" header="0.3" footer="0.3"/>
  <pageSetup orientation="portrait"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A1289-F572-4678-B4B0-70E6FD762FDF}">
  <sheetPr>
    <pageSetUpPr fitToPage="1"/>
  </sheetPr>
  <dimension ref="A1:F74"/>
  <sheetViews>
    <sheetView topLeftCell="A7" zoomScale="202" zoomScaleNormal="202" workbookViewId="0">
      <selection activeCell="A74" sqref="A74"/>
    </sheetView>
  </sheetViews>
  <sheetFormatPr defaultRowHeight="14.4"/>
  <cols>
    <col min="1" max="1" width="66.109375" style="1" bestFit="1" customWidth="1"/>
    <col min="2" max="5" width="63.33203125" style="5" customWidth="1"/>
    <col min="6" max="6" width="63.33203125" style="5" hidden="1" customWidth="1"/>
  </cols>
  <sheetData>
    <row r="1" spans="1:6">
      <c r="A1" s="643"/>
    </row>
    <row r="2" spans="1:6" ht="18" customHeight="1">
      <c r="A2" s="823" t="s">
        <v>86</v>
      </c>
      <c r="B2" s="824"/>
      <c r="C2" s="824"/>
      <c r="D2" s="824"/>
      <c r="E2" s="824"/>
      <c r="F2" s="825"/>
    </row>
    <row r="3" spans="1:6" ht="25.95" customHeight="1">
      <c r="A3" s="826" t="s">
        <v>87</v>
      </c>
      <c r="B3" s="827"/>
      <c r="C3" s="827"/>
      <c r="D3" s="827"/>
      <c r="E3" s="827"/>
      <c r="F3" s="828"/>
    </row>
    <row r="4" spans="1:6" ht="25.95" customHeight="1">
      <c r="A4" s="829" t="s">
        <v>88</v>
      </c>
      <c r="B4" s="830"/>
      <c r="C4" s="830"/>
      <c r="D4" s="830"/>
      <c r="E4" s="830"/>
      <c r="F4" s="831"/>
    </row>
    <row r="5" spans="1:6" s="9" customFormat="1" ht="18">
      <c r="A5" s="300" t="s">
        <v>89</v>
      </c>
      <c r="B5" s="295" t="s">
        <v>90</v>
      </c>
      <c r="C5" s="296" t="s">
        <v>91</v>
      </c>
      <c r="D5" s="297" t="s">
        <v>92</v>
      </c>
      <c r="E5" s="294" t="s">
        <v>93</v>
      </c>
      <c r="F5" s="301" t="s">
        <v>94</v>
      </c>
    </row>
    <row r="6" spans="1:6" s="688" customFormat="1" ht="18">
      <c r="A6" s="407" t="s">
        <v>95</v>
      </c>
      <c r="B6" s="404"/>
      <c r="C6" s="404"/>
      <c r="D6" s="404"/>
      <c r="E6" s="404"/>
      <c r="F6" s="405"/>
    </row>
    <row r="7" spans="1:6" s="667" customFormat="1" ht="21">
      <c r="A7" s="694" t="s">
        <v>96</v>
      </c>
      <c r="B7" s="697" t="s">
        <v>97</v>
      </c>
      <c r="C7" s="697" t="s">
        <v>98</v>
      </c>
      <c r="D7" s="697" t="s">
        <v>99</v>
      </c>
      <c r="E7" s="697" t="s">
        <v>100</v>
      </c>
      <c r="F7" s="698" t="s">
        <v>101</v>
      </c>
    </row>
    <row r="8" spans="1:6" s="667" customFormat="1" ht="31.8">
      <c r="A8" s="832"/>
      <c r="B8" s="668" t="s">
        <v>102</v>
      </c>
      <c r="C8" s="668" t="s">
        <v>102</v>
      </c>
      <c r="D8" s="668" t="s">
        <v>102</v>
      </c>
      <c r="E8" s="668" t="s">
        <v>102</v>
      </c>
      <c r="F8" s="669" t="s">
        <v>102</v>
      </c>
    </row>
    <row r="9" spans="1:6" s="667" customFormat="1" ht="18">
      <c r="A9" s="833"/>
      <c r="B9" s="670" t="s">
        <v>103</v>
      </c>
      <c r="C9" s="670" t="s">
        <v>103</v>
      </c>
      <c r="D9" s="670" t="s">
        <v>103</v>
      </c>
      <c r="E9" s="670" t="s">
        <v>103</v>
      </c>
      <c r="F9" s="671" t="s">
        <v>103</v>
      </c>
    </row>
    <row r="10" spans="1:6" s="667" customFormat="1" ht="18">
      <c r="A10" s="833"/>
      <c r="B10" s="670" t="s">
        <v>104</v>
      </c>
      <c r="C10" s="670" t="s">
        <v>104</v>
      </c>
      <c r="D10" s="670" t="s">
        <v>104</v>
      </c>
      <c r="E10" s="670" t="s">
        <v>104</v>
      </c>
      <c r="F10" s="671" t="s">
        <v>104</v>
      </c>
    </row>
    <row r="11" spans="1:6" s="667" customFormat="1" ht="18">
      <c r="A11" s="833"/>
      <c r="B11" s="670" t="s">
        <v>105</v>
      </c>
      <c r="C11" s="670" t="s">
        <v>105</v>
      </c>
      <c r="D11" s="670" t="s">
        <v>105</v>
      </c>
      <c r="E11" s="670" t="s">
        <v>105</v>
      </c>
      <c r="F11" s="671"/>
    </row>
    <row r="12" spans="1:6" s="667" customFormat="1" ht="18">
      <c r="A12" s="833"/>
      <c r="B12" s="670" t="s">
        <v>106</v>
      </c>
      <c r="C12" s="670" t="s">
        <v>107</v>
      </c>
      <c r="D12" s="670" t="s">
        <v>107</v>
      </c>
      <c r="E12" s="670" t="s">
        <v>107</v>
      </c>
      <c r="F12" s="671" t="s">
        <v>107</v>
      </c>
    </row>
    <row r="13" spans="1:6" s="667" customFormat="1" ht="18">
      <c r="A13" s="833"/>
      <c r="B13" s="670" t="s">
        <v>108</v>
      </c>
      <c r="C13" s="670" t="s">
        <v>108</v>
      </c>
      <c r="D13" s="670" t="s">
        <v>108</v>
      </c>
      <c r="E13" s="670" t="s">
        <v>108</v>
      </c>
      <c r="F13" s="670" t="s">
        <v>108</v>
      </c>
    </row>
    <row r="14" spans="1:6" s="667" customFormat="1" ht="47.4">
      <c r="A14" s="834"/>
      <c r="B14" s="670" t="s">
        <v>109</v>
      </c>
      <c r="C14" s="670" t="s">
        <v>109</v>
      </c>
      <c r="D14" s="670" t="s">
        <v>109</v>
      </c>
      <c r="E14" s="670" t="s">
        <v>109</v>
      </c>
      <c r="F14" s="670" t="s">
        <v>109</v>
      </c>
    </row>
    <row r="15" spans="1:6" s="667" customFormat="1" ht="21">
      <c r="A15" s="694" t="s">
        <v>110</v>
      </c>
      <c r="B15" s="695"/>
      <c r="C15" s="695"/>
      <c r="D15" s="695"/>
      <c r="E15" s="695"/>
      <c r="F15" s="696"/>
    </row>
    <row r="16" spans="1:6" s="331" customFormat="1" ht="18">
      <c r="A16" s="402" t="s">
        <v>111</v>
      </c>
      <c r="B16" s="299"/>
      <c r="C16" s="299"/>
      <c r="D16" s="299"/>
      <c r="E16" s="298"/>
      <c r="F16" s="302"/>
    </row>
    <row r="17" spans="1:6" s="331" customFormat="1" ht="15.6">
      <c r="A17" s="817"/>
      <c r="B17" s="675" t="s">
        <v>112</v>
      </c>
      <c r="C17" s="675" t="s">
        <v>112</v>
      </c>
      <c r="D17" s="675" t="s">
        <v>112</v>
      </c>
      <c r="E17" s="675" t="s">
        <v>112</v>
      </c>
      <c r="F17" s="676" t="s">
        <v>112</v>
      </c>
    </row>
    <row r="18" spans="1:6" s="331" customFormat="1" ht="15.6">
      <c r="A18" s="818"/>
      <c r="B18" s="677" t="s">
        <v>113</v>
      </c>
      <c r="C18" s="677" t="s">
        <v>113</v>
      </c>
      <c r="D18" s="677" t="s">
        <v>113</v>
      </c>
      <c r="E18" s="677" t="s">
        <v>113</v>
      </c>
      <c r="F18" s="678"/>
    </row>
    <row r="19" spans="1:6" s="331" customFormat="1" ht="43.2">
      <c r="A19" s="818"/>
      <c r="B19" s="673" t="s">
        <v>114</v>
      </c>
      <c r="C19" s="673" t="s">
        <v>115</v>
      </c>
      <c r="D19" s="673" t="s">
        <v>116</v>
      </c>
      <c r="E19" s="673" t="s">
        <v>117</v>
      </c>
      <c r="F19" s="674"/>
    </row>
    <row r="20" spans="1:6" s="331" customFormat="1">
      <c r="A20" s="818"/>
      <c r="B20" s="673" t="s">
        <v>118</v>
      </c>
      <c r="C20" s="673" t="s">
        <v>118</v>
      </c>
      <c r="D20" s="673" t="s">
        <v>118</v>
      </c>
      <c r="E20" s="673" t="s">
        <v>118</v>
      </c>
      <c r="F20" s="674"/>
    </row>
    <row r="21" spans="1:6" s="331" customFormat="1">
      <c r="A21" s="818"/>
      <c r="B21" s="673" t="s">
        <v>119</v>
      </c>
      <c r="C21" s="673" t="s">
        <v>119</v>
      </c>
      <c r="D21" s="673" t="s">
        <v>119</v>
      </c>
      <c r="E21" s="673" t="s">
        <v>119</v>
      </c>
      <c r="F21" s="674" t="s">
        <v>119</v>
      </c>
    </row>
    <row r="22" spans="1:6" s="331" customFormat="1" ht="28.8">
      <c r="A22" s="818"/>
      <c r="B22" s="673" t="s">
        <v>120</v>
      </c>
      <c r="C22" s="673" t="s">
        <v>120</v>
      </c>
      <c r="D22" s="673" t="s">
        <v>120</v>
      </c>
      <c r="E22" s="673" t="s">
        <v>120</v>
      </c>
      <c r="F22" s="673" t="s">
        <v>120</v>
      </c>
    </row>
    <row r="23" spans="1:6" s="331" customFormat="1" ht="31.95" customHeight="1">
      <c r="A23" s="818"/>
      <c r="B23" s="673" t="s">
        <v>121</v>
      </c>
      <c r="C23" s="673" t="s">
        <v>121</v>
      </c>
      <c r="D23" s="673" t="s">
        <v>121</v>
      </c>
      <c r="E23" s="673" t="s">
        <v>121</v>
      </c>
      <c r="F23" s="673" t="s">
        <v>121</v>
      </c>
    </row>
    <row r="24" spans="1:6" s="331" customFormat="1" ht="31.95" customHeight="1">
      <c r="A24" s="819"/>
      <c r="B24" s="673" t="s">
        <v>122</v>
      </c>
      <c r="C24" s="673" t="s">
        <v>122</v>
      </c>
      <c r="D24" s="673" t="s">
        <v>122</v>
      </c>
      <c r="E24" s="673" t="s">
        <v>122</v>
      </c>
      <c r="F24" s="673" t="s">
        <v>122</v>
      </c>
    </row>
    <row r="25" spans="1:6" s="331" customFormat="1" ht="18">
      <c r="A25" s="402" t="s">
        <v>123</v>
      </c>
      <c r="B25" s="298"/>
      <c r="C25" s="298"/>
      <c r="D25" s="298"/>
      <c r="E25" s="298"/>
      <c r="F25" s="302"/>
    </row>
    <row r="26" spans="1:6" s="331" customFormat="1" ht="57.6">
      <c r="A26" s="689" t="s">
        <v>124</v>
      </c>
      <c r="B26" s="298" t="s">
        <v>125</v>
      </c>
      <c r="C26" s="298" t="s">
        <v>125</v>
      </c>
      <c r="D26" s="298" t="s">
        <v>125</v>
      </c>
      <c r="E26" s="298" t="s">
        <v>125</v>
      </c>
      <c r="F26" s="302" t="s">
        <v>125</v>
      </c>
    </row>
    <row r="27" spans="1:6" s="331" customFormat="1">
      <c r="A27" s="811"/>
      <c r="B27" s="679" t="s">
        <v>126</v>
      </c>
      <c r="C27" s="679" t="s">
        <v>126</v>
      </c>
      <c r="D27" s="679" t="s">
        <v>126</v>
      </c>
      <c r="E27" s="679" t="s">
        <v>126</v>
      </c>
      <c r="F27" s="680" t="s">
        <v>126</v>
      </c>
    </row>
    <row r="28" spans="1:6" s="331" customFormat="1">
      <c r="A28" s="812"/>
      <c r="B28" s="679" t="s">
        <v>127</v>
      </c>
      <c r="C28" s="679" t="s">
        <v>127</v>
      </c>
      <c r="D28" s="679" t="s">
        <v>127</v>
      </c>
      <c r="E28" s="679" t="s">
        <v>127</v>
      </c>
      <c r="F28" s="680" t="s">
        <v>127</v>
      </c>
    </row>
    <row r="29" spans="1:6" s="331" customFormat="1">
      <c r="A29" s="812"/>
      <c r="B29" s="679" t="s">
        <v>128</v>
      </c>
      <c r="C29" s="679" t="s">
        <v>129</v>
      </c>
      <c r="D29" s="679" t="s">
        <v>129</v>
      </c>
      <c r="E29" s="679" t="s">
        <v>129</v>
      </c>
      <c r="F29" s="680" t="s">
        <v>129</v>
      </c>
    </row>
    <row r="30" spans="1:6" s="331" customFormat="1" ht="28.8">
      <c r="A30" s="812"/>
      <c r="B30" s="679" t="s">
        <v>130</v>
      </c>
      <c r="C30" s="679" t="s">
        <v>130</v>
      </c>
      <c r="D30" s="679" t="s">
        <v>130</v>
      </c>
      <c r="E30" s="679" t="s">
        <v>130</v>
      </c>
      <c r="F30" s="680" t="s">
        <v>130</v>
      </c>
    </row>
    <row r="31" spans="1:6" s="331" customFormat="1">
      <c r="A31" s="812"/>
      <c r="B31" s="679" t="s">
        <v>131</v>
      </c>
      <c r="C31" s="679" t="s">
        <v>131</v>
      </c>
      <c r="D31" s="679" t="s">
        <v>131</v>
      </c>
      <c r="E31" s="679" t="s">
        <v>131</v>
      </c>
      <c r="F31" s="680" t="s">
        <v>131</v>
      </c>
    </row>
    <row r="32" spans="1:6" s="331" customFormat="1" ht="28.8">
      <c r="A32" s="812"/>
      <c r="B32" s="681" t="s">
        <v>132</v>
      </c>
      <c r="C32" s="681" t="s">
        <v>132</v>
      </c>
      <c r="D32" s="681" t="s">
        <v>132</v>
      </c>
      <c r="E32" s="681" t="s">
        <v>132</v>
      </c>
      <c r="F32" s="682" t="s">
        <v>132</v>
      </c>
    </row>
    <row r="33" spans="1:6" s="331" customFormat="1">
      <c r="A33" s="812"/>
      <c r="B33" s="673" t="s">
        <v>133</v>
      </c>
      <c r="C33" s="673" t="s">
        <v>133</v>
      </c>
      <c r="D33" s="673" t="s">
        <v>133</v>
      </c>
      <c r="E33" s="673" t="s">
        <v>133</v>
      </c>
      <c r="F33" s="674"/>
    </row>
    <row r="34" spans="1:6" s="331" customFormat="1">
      <c r="A34" s="812"/>
      <c r="B34" s="683" t="s">
        <v>134</v>
      </c>
      <c r="C34" s="683" t="s">
        <v>134</v>
      </c>
      <c r="D34" s="683" t="s">
        <v>134</v>
      </c>
      <c r="E34" s="683" t="s">
        <v>134</v>
      </c>
      <c r="F34" s="674"/>
    </row>
    <row r="35" spans="1:6" s="331" customFormat="1">
      <c r="A35" s="812"/>
      <c r="B35" s="683" t="s">
        <v>135</v>
      </c>
      <c r="C35" s="683" t="s">
        <v>135</v>
      </c>
      <c r="D35" s="683" t="s">
        <v>135</v>
      </c>
      <c r="E35" s="683" t="s">
        <v>135</v>
      </c>
      <c r="F35" s="674"/>
    </row>
    <row r="36" spans="1:6" s="331" customFormat="1">
      <c r="A36" s="813"/>
      <c r="B36" s="683" t="s">
        <v>136</v>
      </c>
      <c r="C36" s="683" t="s">
        <v>136</v>
      </c>
      <c r="D36" s="683" t="s">
        <v>136</v>
      </c>
      <c r="E36" s="683" t="s">
        <v>136</v>
      </c>
      <c r="F36" s="674"/>
    </row>
    <row r="37" spans="1:6" s="684" customFormat="1" ht="31.2">
      <c r="A37" s="649" t="s">
        <v>137</v>
      </c>
      <c r="B37" s="690"/>
      <c r="C37" s="690"/>
      <c r="D37" s="690"/>
      <c r="E37" s="690"/>
      <c r="F37" s="690"/>
    </row>
    <row r="38" spans="1:6" s="331" customFormat="1">
      <c r="A38" s="814"/>
      <c r="B38" s="685" t="s">
        <v>138</v>
      </c>
      <c r="C38" s="685" t="s">
        <v>138</v>
      </c>
      <c r="D38" s="685" t="s">
        <v>138</v>
      </c>
      <c r="E38" s="685" t="s">
        <v>138</v>
      </c>
      <c r="F38" s="685" t="s">
        <v>138</v>
      </c>
    </row>
    <row r="39" spans="1:6" s="331" customFormat="1">
      <c r="A39" s="815"/>
      <c r="B39" s="679" t="s">
        <v>139</v>
      </c>
      <c r="C39" s="673" t="s">
        <v>139</v>
      </c>
      <c r="D39" s="673" t="s">
        <v>139</v>
      </c>
      <c r="E39" s="673" t="s">
        <v>139</v>
      </c>
      <c r="F39" s="673" t="s">
        <v>139</v>
      </c>
    </row>
    <row r="40" spans="1:6" s="331" customFormat="1">
      <c r="A40" s="815"/>
      <c r="B40" s="685" t="s">
        <v>140</v>
      </c>
      <c r="C40" s="685" t="s">
        <v>140</v>
      </c>
      <c r="D40" s="685" t="s">
        <v>140</v>
      </c>
      <c r="E40" s="685" t="s">
        <v>140</v>
      </c>
      <c r="F40" s="685" t="s">
        <v>140</v>
      </c>
    </row>
    <row r="41" spans="1:6" s="331" customFormat="1">
      <c r="A41" s="816"/>
      <c r="B41" s="679" t="s">
        <v>141</v>
      </c>
      <c r="C41" s="673" t="s">
        <v>141</v>
      </c>
      <c r="D41" s="673" t="s">
        <v>141</v>
      </c>
      <c r="E41" s="673" t="s">
        <v>141</v>
      </c>
      <c r="F41" s="673" t="s">
        <v>141</v>
      </c>
    </row>
    <row r="42" spans="1:6" s="331" customFormat="1" ht="18">
      <c r="A42" s="402" t="s">
        <v>142</v>
      </c>
      <c r="B42" s="666"/>
      <c r="C42" s="666"/>
      <c r="D42" s="666"/>
      <c r="E42" s="666"/>
      <c r="F42" s="666"/>
    </row>
    <row r="43" spans="1:6" s="331" customFormat="1" ht="29.4">
      <c r="A43" s="672"/>
      <c r="B43" s="686" t="s">
        <v>143</v>
      </c>
      <c r="C43" s="686" t="s">
        <v>143</v>
      </c>
      <c r="D43" s="686" t="s">
        <v>143</v>
      </c>
      <c r="E43" s="686" t="s">
        <v>143</v>
      </c>
      <c r="F43" s="686" t="s">
        <v>143</v>
      </c>
    </row>
    <row r="44" spans="1:6" s="331" customFormat="1" ht="18">
      <c r="A44" s="402" t="s">
        <v>144</v>
      </c>
      <c r="B44" s="298"/>
      <c r="C44" s="298"/>
      <c r="D44" s="298"/>
      <c r="E44" s="298"/>
      <c r="F44" s="302"/>
    </row>
    <row r="45" spans="1:6" ht="28.95" customHeight="1">
      <c r="A45" s="820" t="s">
        <v>145</v>
      </c>
      <c r="B45" s="651" t="s">
        <v>146</v>
      </c>
      <c r="C45" s="651" t="s">
        <v>146</v>
      </c>
      <c r="D45" s="651" t="s">
        <v>146</v>
      </c>
      <c r="E45" s="651" t="s">
        <v>146</v>
      </c>
      <c r="F45" s="651" t="s">
        <v>146</v>
      </c>
    </row>
    <row r="46" spans="1:6">
      <c r="A46" s="821"/>
      <c r="B46" s="651" t="s">
        <v>147</v>
      </c>
      <c r="C46" s="651" t="s">
        <v>147</v>
      </c>
      <c r="D46" s="651" t="s">
        <v>147</v>
      </c>
      <c r="E46" s="651" t="s">
        <v>147</v>
      </c>
      <c r="F46" s="651" t="s">
        <v>148</v>
      </c>
    </row>
    <row r="47" spans="1:6" s="9" customFormat="1" ht="18" customHeight="1">
      <c r="A47" s="821"/>
      <c r="B47" s="651" t="s">
        <v>149</v>
      </c>
      <c r="C47" s="651" t="s">
        <v>149</v>
      </c>
      <c r="D47" s="651" t="s">
        <v>149</v>
      </c>
      <c r="E47" s="651" t="s">
        <v>149</v>
      </c>
      <c r="F47" s="651" t="s">
        <v>149</v>
      </c>
    </row>
    <row r="48" spans="1:6" s="9" customFormat="1" ht="18">
      <c r="A48" s="821"/>
      <c r="B48" s="651" t="s">
        <v>150</v>
      </c>
      <c r="C48" s="651" t="s">
        <v>150</v>
      </c>
      <c r="D48" s="651" t="s">
        <v>150</v>
      </c>
      <c r="E48" s="651" t="s">
        <v>150</v>
      </c>
      <c r="F48" s="651" t="s">
        <v>150</v>
      </c>
    </row>
    <row r="49" spans="1:6" s="9" customFormat="1" ht="18" customHeight="1">
      <c r="A49" s="821"/>
      <c r="B49" s="651" t="s">
        <v>151</v>
      </c>
      <c r="C49" s="651" t="s">
        <v>151</v>
      </c>
      <c r="D49" s="651" t="s">
        <v>151</v>
      </c>
      <c r="E49" s="651" t="s">
        <v>151</v>
      </c>
      <c r="F49" s="651" t="s">
        <v>151</v>
      </c>
    </row>
    <row r="50" spans="1:6" s="9" customFormat="1" ht="29.4">
      <c r="A50" s="822"/>
      <c r="B50" s="651" t="s">
        <v>152</v>
      </c>
      <c r="C50" s="651" t="s">
        <v>152</v>
      </c>
      <c r="D50" s="651" t="s">
        <v>152</v>
      </c>
      <c r="E50" s="651" t="s">
        <v>152</v>
      </c>
      <c r="F50" s="651" t="s">
        <v>152</v>
      </c>
    </row>
    <row r="51" spans="1:6" s="9" customFormat="1" ht="43.8">
      <c r="A51" s="702"/>
      <c r="B51" s="651" t="s">
        <v>153</v>
      </c>
      <c r="C51" s="651" t="s">
        <v>153</v>
      </c>
      <c r="D51" s="651" t="s">
        <v>153</v>
      </c>
      <c r="E51" s="651" t="s">
        <v>153</v>
      </c>
      <c r="F51" s="703"/>
    </row>
    <row r="52" spans="1:6" s="331" customFormat="1" ht="21">
      <c r="A52" s="691" t="s">
        <v>154</v>
      </c>
      <c r="B52" s="692"/>
      <c r="C52" s="692"/>
      <c r="D52" s="692"/>
      <c r="E52" s="692"/>
      <c r="F52" s="693"/>
    </row>
    <row r="53" spans="1:6" s="667" customFormat="1" ht="18">
      <c r="A53" s="402" t="s">
        <v>155</v>
      </c>
      <c r="B53" s="660"/>
      <c r="C53" s="660"/>
      <c r="D53" s="660"/>
      <c r="E53" s="660"/>
      <c r="F53" s="661"/>
    </row>
    <row r="54" spans="1:6" s="331" customFormat="1" ht="28.8">
      <c r="A54" s="817"/>
      <c r="B54" s="673" t="s">
        <v>156</v>
      </c>
      <c r="C54" s="673" t="s">
        <v>156</v>
      </c>
      <c r="D54" s="673" t="s">
        <v>156</v>
      </c>
      <c r="E54" s="673" t="s">
        <v>156</v>
      </c>
      <c r="F54" s="674" t="s">
        <v>156</v>
      </c>
    </row>
    <row r="55" spans="1:6" s="331" customFormat="1" ht="15.6" customHeight="1">
      <c r="A55" s="818"/>
      <c r="B55" s="673" t="s">
        <v>157</v>
      </c>
      <c r="C55" s="673" t="s">
        <v>157</v>
      </c>
      <c r="D55" s="673" t="s">
        <v>157</v>
      </c>
      <c r="E55" s="673" t="s">
        <v>157</v>
      </c>
      <c r="F55" s="673" t="s">
        <v>157</v>
      </c>
    </row>
    <row r="56" spans="1:6" s="331" customFormat="1" ht="14.4" customHeight="1">
      <c r="A56" s="818"/>
      <c r="B56" s="686" t="s">
        <v>127</v>
      </c>
      <c r="C56" s="686" t="s">
        <v>127</v>
      </c>
      <c r="D56" s="686" t="s">
        <v>127</v>
      </c>
      <c r="E56" s="686" t="s">
        <v>127</v>
      </c>
      <c r="F56" s="687" t="s">
        <v>127</v>
      </c>
    </row>
    <row r="57" spans="1:6" s="331" customFormat="1">
      <c r="A57" s="819"/>
      <c r="B57" s="679" t="s">
        <v>128</v>
      </c>
      <c r="C57" s="686" t="s">
        <v>129</v>
      </c>
      <c r="D57" s="686" t="s">
        <v>129</v>
      </c>
      <c r="E57" s="686" t="s">
        <v>129</v>
      </c>
      <c r="F57" s="687" t="s">
        <v>129</v>
      </c>
    </row>
    <row r="58" spans="1:6" s="667" customFormat="1" ht="18">
      <c r="A58" s="402" t="s">
        <v>158</v>
      </c>
      <c r="B58" s="660"/>
      <c r="C58" s="660"/>
      <c r="D58" s="660"/>
      <c r="E58" s="660"/>
      <c r="F58" s="661"/>
    </row>
    <row r="59" spans="1:6" s="331" customFormat="1">
      <c r="A59" s="811"/>
      <c r="B59" s="686" t="s">
        <v>125</v>
      </c>
      <c r="C59" s="686" t="s">
        <v>125</v>
      </c>
      <c r="D59" s="686" t="s">
        <v>125</v>
      </c>
      <c r="E59" s="686" t="s">
        <v>125</v>
      </c>
      <c r="F59" s="687" t="s">
        <v>125</v>
      </c>
    </row>
    <row r="60" spans="1:6" s="331" customFormat="1">
      <c r="A60" s="812"/>
      <c r="B60" s="679" t="s">
        <v>159</v>
      </c>
      <c r="C60" s="679" t="s">
        <v>159</v>
      </c>
      <c r="D60" s="679" t="s">
        <v>159</v>
      </c>
      <c r="E60" s="679" t="s">
        <v>159</v>
      </c>
      <c r="F60" s="680" t="s">
        <v>159</v>
      </c>
    </row>
    <row r="61" spans="1:6" s="331" customFormat="1">
      <c r="A61" s="812"/>
      <c r="B61" s="679" t="s">
        <v>160</v>
      </c>
      <c r="C61" s="679" t="s">
        <v>160</v>
      </c>
      <c r="D61" s="679" t="s">
        <v>160</v>
      </c>
      <c r="E61" s="679" t="s">
        <v>160</v>
      </c>
      <c r="F61" s="679" t="s">
        <v>160</v>
      </c>
    </row>
    <row r="62" spans="1:6" s="331" customFormat="1">
      <c r="A62" s="813"/>
      <c r="B62" s="679" t="s">
        <v>161</v>
      </c>
      <c r="C62" s="679" t="s">
        <v>161</v>
      </c>
      <c r="D62" s="679" t="s">
        <v>161</v>
      </c>
      <c r="E62" s="679" t="s">
        <v>161</v>
      </c>
      <c r="F62" s="679" t="s">
        <v>161</v>
      </c>
    </row>
    <row r="63" spans="1:6" s="667" customFormat="1" ht="18">
      <c r="A63" s="402" t="s">
        <v>144</v>
      </c>
      <c r="B63" s="660"/>
      <c r="C63" s="660"/>
      <c r="D63" s="660"/>
      <c r="E63" s="660"/>
      <c r="F63" s="661"/>
    </row>
    <row r="64" spans="1:6" s="667" customFormat="1" ht="28.95" customHeight="1">
      <c r="A64" s="809" t="s">
        <v>162</v>
      </c>
      <c r="B64" s="673" t="s">
        <v>163</v>
      </c>
      <c r="C64" s="673" t="s">
        <v>163</v>
      </c>
      <c r="D64" s="673" t="s">
        <v>163</v>
      </c>
      <c r="E64" s="673" t="s">
        <v>163</v>
      </c>
      <c r="F64" s="673" t="s">
        <v>163</v>
      </c>
    </row>
    <row r="65" spans="1:6" s="331" customFormat="1">
      <c r="A65" s="810"/>
      <c r="B65" s="673" t="s">
        <v>148</v>
      </c>
      <c r="C65" s="673" t="s">
        <v>148</v>
      </c>
      <c r="D65" s="673" t="s">
        <v>148</v>
      </c>
      <c r="E65" s="673" t="s">
        <v>148</v>
      </c>
      <c r="F65" s="673" t="s">
        <v>148</v>
      </c>
    </row>
    <row r="66" spans="1:6" s="331" customFormat="1">
      <c r="A66" s="810"/>
      <c r="B66" s="673" t="s">
        <v>164</v>
      </c>
      <c r="C66" s="673" t="s">
        <v>164</v>
      </c>
      <c r="D66" s="673" t="s">
        <v>164</v>
      </c>
      <c r="E66" s="673" t="s">
        <v>164</v>
      </c>
      <c r="F66" s="673" t="s">
        <v>165</v>
      </c>
    </row>
    <row r="67" spans="1:6" ht="15" thickBot="1">
      <c r="A67" s="810"/>
      <c r="B67" s="704" t="s">
        <v>149</v>
      </c>
      <c r="C67" s="705" t="s">
        <v>149</v>
      </c>
      <c r="D67" s="705" t="s">
        <v>149</v>
      </c>
      <c r="E67" s="705" t="s">
        <v>149</v>
      </c>
    </row>
    <row r="68" spans="1:6" ht="15" thickBot="1">
      <c r="A68" s="810"/>
      <c r="B68" s="704" t="s">
        <v>166</v>
      </c>
      <c r="C68" s="705" t="s">
        <v>166</v>
      </c>
      <c r="D68" s="705" t="s">
        <v>166</v>
      </c>
      <c r="E68" s="705" t="s">
        <v>166</v>
      </c>
    </row>
    <row r="69" spans="1:6" ht="15" thickBot="1">
      <c r="A69" s="810"/>
      <c r="B69" s="704" t="s">
        <v>151</v>
      </c>
      <c r="C69" s="705" t="s">
        <v>151</v>
      </c>
      <c r="D69" s="705" t="s">
        <v>151</v>
      </c>
      <c r="E69" s="705" t="s">
        <v>151</v>
      </c>
    </row>
    <row r="70" spans="1:6" ht="29.4" thickBot="1">
      <c r="A70" s="810"/>
      <c r="B70" s="704" t="s">
        <v>152</v>
      </c>
      <c r="C70" s="705" t="s">
        <v>152</v>
      </c>
      <c r="D70" s="705" t="s">
        <v>152</v>
      </c>
      <c r="E70" s="705" t="s">
        <v>152</v>
      </c>
    </row>
    <row r="74" spans="1:6">
      <c r="A74" s="739" t="s">
        <v>75</v>
      </c>
    </row>
  </sheetData>
  <mergeCells count="11">
    <mergeCell ref="A2:F2"/>
    <mergeCell ref="A3:F3"/>
    <mergeCell ref="A4:F4"/>
    <mergeCell ref="A8:A14"/>
    <mergeCell ref="A17:A24"/>
    <mergeCell ref="A64:A70"/>
    <mergeCell ref="A59:A62"/>
    <mergeCell ref="A27:A36"/>
    <mergeCell ref="A38:A41"/>
    <mergeCell ref="A54:A57"/>
    <mergeCell ref="A45:A50"/>
  </mergeCells>
  <hyperlinks>
    <hyperlink ref="A74" location="'TAB Contents'!A1" display="BACK TO TAB Contents" xr:uid="{7814E115-63F1-4AB2-9B95-C120A5C41085}"/>
  </hyperlinks>
  <pageMargins left="0.2" right="0.2" top="0.25" bottom="0.25" header="0.3" footer="0.3"/>
  <pageSetup scale="41" fitToHeight="0"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6ECF1-945B-4427-A2A3-03EF270DEED1}">
  <dimension ref="A1:A31"/>
  <sheetViews>
    <sheetView topLeftCell="A19" workbookViewId="0">
      <selection activeCell="A31" sqref="A31"/>
    </sheetView>
  </sheetViews>
  <sheetFormatPr defaultRowHeight="14.4"/>
  <cols>
    <col min="1" max="1" width="75.88671875" customWidth="1"/>
  </cols>
  <sheetData>
    <row r="1" spans="1:1" ht="45">
      <c r="A1" s="633" t="s">
        <v>1035</v>
      </c>
    </row>
    <row r="2" spans="1:1">
      <c r="A2" s="304" t="s">
        <v>1036</v>
      </c>
    </row>
    <row r="3" spans="1:1" ht="28.8">
      <c r="A3" s="304" t="s">
        <v>1037</v>
      </c>
    </row>
    <row r="4" spans="1:1" ht="30">
      <c r="A4" s="633" t="s">
        <v>1038</v>
      </c>
    </row>
    <row r="5" spans="1:1" ht="60">
      <c r="A5" s="633" t="s">
        <v>1039</v>
      </c>
    </row>
    <row r="6" spans="1:1" ht="15.6">
      <c r="A6" s="634" t="s">
        <v>1040</v>
      </c>
    </row>
    <row r="7" spans="1:1">
      <c r="A7" s="304" t="s">
        <v>1041</v>
      </c>
    </row>
    <row r="8" spans="1:1">
      <c r="A8" s="304" t="s">
        <v>1042</v>
      </c>
    </row>
    <row r="9" spans="1:1" ht="28.8">
      <c r="A9" s="304" t="s">
        <v>1043</v>
      </c>
    </row>
    <row r="10" spans="1:1" ht="15.6">
      <c r="A10" s="635"/>
    </row>
    <row r="11" spans="1:1" ht="72">
      <c r="A11" s="304" t="s">
        <v>1044</v>
      </c>
    </row>
    <row r="12" spans="1:1" ht="15.6">
      <c r="A12" s="635"/>
    </row>
    <row r="13" spans="1:1" ht="15.6">
      <c r="A13" s="635" t="s">
        <v>1045</v>
      </c>
    </row>
    <row r="14" spans="1:1" ht="15.6">
      <c r="A14" s="635" t="s">
        <v>1046</v>
      </c>
    </row>
    <row r="15" spans="1:1" ht="46.8">
      <c r="A15" s="635" t="s">
        <v>1047</v>
      </c>
    </row>
    <row r="16" spans="1:1" ht="15.6">
      <c r="A16" s="635"/>
    </row>
    <row r="17" spans="1:1">
      <c r="A17" s="304" t="s">
        <v>1048</v>
      </c>
    </row>
    <row r="18" spans="1:1" ht="57.6">
      <c r="A18" s="304" t="s">
        <v>1049</v>
      </c>
    </row>
    <row r="19" spans="1:1" ht="31.2">
      <c r="A19" s="636" t="s">
        <v>1050</v>
      </c>
    </row>
    <row r="20" spans="1:1" ht="28.8">
      <c r="A20" s="304" t="s">
        <v>1051</v>
      </c>
    </row>
    <row r="21" spans="1:1" ht="15">
      <c r="A21" s="633"/>
    </row>
    <row r="22" spans="1:1" ht="15">
      <c r="A22" s="633"/>
    </row>
    <row r="23" spans="1:1" ht="15">
      <c r="A23" s="633"/>
    </row>
    <row r="24" spans="1:1">
      <c r="A24" s="304" t="s">
        <v>1052</v>
      </c>
    </row>
    <row r="25" spans="1:1" ht="15">
      <c r="A25" s="633"/>
    </row>
    <row r="26" spans="1:1" ht="31.2">
      <c r="A26" s="637" t="s">
        <v>1053</v>
      </c>
    </row>
    <row r="27" spans="1:1" ht="78">
      <c r="A27" s="637" t="s">
        <v>1054</v>
      </c>
    </row>
    <row r="28" spans="1:1" ht="78">
      <c r="A28" s="637" t="s">
        <v>1055</v>
      </c>
    </row>
    <row r="31" spans="1:1">
      <c r="A31" s="739" t="s">
        <v>75</v>
      </c>
    </row>
  </sheetData>
  <hyperlinks>
    <hyperlink ref="A2" r:id="rId1" display="https://www.huduser.gov/portal/datasets/fmr/fmrs/FY2024_code/2024summary.odn" xr:uid="{81753A8C-F9F2-4605-AF32-A551107213D0}"/>
    <hyperlink ref="A3" r:id="rId2" display="https://www.mass.gov/doc/berkshire-duplex-triplex-2024/download" xr:uid="{3BDF27E3-1F33-44B1-8840-9200F7E31D4D}"/>
    <hyperlink ref="A7" r:id="rId3" display="https://www.ecfr.gov/current/title-24/section-578.55" xr:uid="{EA34A3D3-902E-4F90-8039-A38C0887F36B}"/>
    <hyperlink ref="A8" r:id="rId4" display="https://www.hudexchange.info/homelessness-assistance/coc-esg-virtual-binders/coc-eligible-activities/operating-costs/" xr:uid="{914BEA3D-F415-4231-A7EB-F8DB1974E0C4}"/>
    <hyperlink ref="A9" r:id="rId5" display="https://www.hudexchange.info/resource/2033/hearth-coc-program-interim-rule/" xr:uid="{7F05E4FD-3DA3-4266-864B-43DB310DFD08}"/>
    <hyperlink ref="A11" r:id="rId6" location="p-578.55(c)" display="https://www.ecfr.gov/current/title-24/part-578 - p-578.55(c)" xr:uid="{3B8D3541-AF60-40C2-9306-BED831BC1BB7}"/>
    <hyperlink ref="A17" r:id="rId7" display="https://www.hudexchange.info/homelessness-assistance/coc-esg-virtual-binders/coc-rent-calculation/rent-calculation-process/step-9-determine-the-utility-allowance/" xr:uid="{ED0C8B8C-682F-4771-9946-9A6E45943C44}"/>
    <hyperlink ref="A18" r:id="rId8" display="https://www.hudexchange.info/resource/5630/notice-cpd-17-11-determining-program-participant-rent-contribution-in-the-coc-program/" xr:uid="{23AB2B2F-A9DE-4D52-971C-68567519B31A}"/>
    <hyperlink ref="A20" r:id="rId9" display="https://www.hudexchange.info/resource/5630/notice-cpd-17-11-determining-program-participant-rent-contribution-in-the-coc-program/" xr:uid="{7C35E0E8-2B57-49DD-A0F4-F9B8CAEB8254}"/>
    <hyperlink ref="A24" r:id="rId10" display="https://files.hudexchange.info/resources/documents/CoC-Program-Leasing-Slides.pdf" xr:uid="{EE547858-D899-469C-B49F-35B883EC0AAA}"/>
    <hyperlink ref="A31" location="'TAB Contents'!A1" display="BACK TO TAB Contents" xr:uid="{1BD0A4BF-168A-4AF9-B63F-0BA46501ED6A}"/>
  </hyperlinks>
  <pageMargins left="0.7" right="0.7" top="0.75" bottom="0.75" header="0.3" footer="0.3"/>
  <drawing r:id="rId1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17EC5-1BF0-465E-9A0F-51C3284905DB}">
  <sheetPr>
    <pageSetUpPr fitToPage="1"/>
  </sheetPr>
  <dimension ref="A1:C34"/>
  <sheetViews>
    <sheetView topLeftCell="A28" workbookViewId="0">
      <selection activeCell="A30" sqref="A30"/>
    </sheetView>
  </sheetViews>
  <sheetFormatPr defaultRowHeight="14.4"/>
  <cols>
    <col min="1" max="1" width="109.6640625" style="5" customWidth="1"/>
    <col min="2" max="2" width="33.88671875" bestFit="1" customWidth="1"/>
    <col min="3" max="3" width="30" customWidth="1"/>
  </cols>
  <sheetData>
    <row r="1" spans="1:1" ht="23.4">
      <c r="A1" s="303" t="s">
        <v>1056</v>
      </c>
    </row>
    <row r="3" spans="1:1" ht="72">
      <c r="A3" s="305" t="s">
        <v>1057</v>
      </c>
    </row>
    <row r="5" spans="1:1" ht="115.2">
      <c r="A5" s="305" t="s">
        <v>1058</v>
      </c>
    </row>
    <row r="7" spans="1:1" ht="72">
      <c r="A7" s="305" t="s">
        <v>1059</v>
      </c>
    </row>
    <row r="9" spans="1:1" ht="28.8">
      <c r="A9" s="304" t="s">
        <v>1060</v>
      </c>
    </row>
    <row r="11" spans="1:1" ht="28.8">
      <c r="A11" s="304" t="s">
        <v>1061</v>
      </c>
    </row>
    <row r="13" spans="1:1" ht="28.8">
      <c r="A13" s="305" t="s">
        <v>1062</v>
      </c>
    </row>
    <row r="15" spans="1:1" ht="28.8">
      <c r="A15" s="305" t="s">
        <v>1063</v>
      </c>
    </row>
    <row r="17" spans="1:3" ht="57.6">
      <c r="A17" s="305" t="s">
        <v>1064</v>
      </c>
    </row>
    <row r="19" spans="1:3" ht="57.6">
      <c r="A19" s="304" t="s">
        <v>1065</v>
      </c>
    </row>
    <row r="25" spans="1:3" ht="66" customHeight="1">
      <c r="A25" s="751" t="s">
        <v>1066</v>
      </c>
      <c r="B25" s="752"/>
      <c r="C25" s="752"/>
    </row>
    <row r="26" spans="1:3" ht="55.2">
      <c r="A26" s="353"/>
      <c r="B26" s="751" t="s">
        <v>1067</v>
      </c>
      <c r="C26" s="353"/>
    </row>
    <row r="27" spans="1:3" ht="69">
      <c r="A27" s="353"/>
      <c r="B27" s="751" t="s">
        <v>1068</v>
      </c>
      <c r="C27" s="353"/>
    </row>
    <row r="28" spans="1:3" ht="57.6">
      <c r="A28" s="353"/>
      <c r="B28" s="651" t="s">
        <v>1069</v>
      </c>
      <c r="C28" s="353"/>
    </row>
    <row r="29" spans="1:3" ht="27.6">
      <c r="A29" s="353"/>
      <c r="B29" s="751" t="s">
        <v>1070</v>
      </c>
      <c r="C29" s="353"/>
    </row>
    <row r="30" spans="1:3" ht="234.6">
      <c r="A30" s="353"/>
      <c r="B30" s="651"/>
      <c r="C30" s="751" t="s">
        <v>1071</v>
      </c>
    </row>
    <row r="31" spans="1:3" ht="138">
      <c r="A31" s="353"/>
      <c r="B31" s="751" t="s">
        <v>1072</v>
      </c>
      <c r="C31" s="353"/>
    </row>
    <row r="34" spans="1:1">
      <c r="A34" s="739" t="s">
        <v>75</v>
      </c>
    </row>
  </sheetData>
  <hyperlinks>
    <hyperlink ref="A9" r:id="rId1" display="https://www.ecfr.gov/current/title-2/part-200/subpart-E" xr:uid="{B93DB4B4-4333-465C-A81C-1169E489DE18}"/>
    <hyperlink ref="A11" r:id="rId2" display="https://www.ecfr.gov/current/title-2/section-200.346" xr:uid="{777DD997-7D3A-482F-94FC-F8C12391D19E}"/>
    <hyperlink ref="A19" r:id="rId3" display="https://www.ecfr.gov/current/title-2/section-200.339" xr:uid="{3E3CC7C8-70B7-4DF2-9845-A30892E93304}"/>
    <hyperlink ref="A34" location="'TAB Contents'!A1" display="BACK TO TAB Contents" xr:uid="{B339A5E0-1F7B-4427-91E5-BB0DD5578D3F}"/>
  </hyperlinks>
  <pageMargins left="0.7" right="0.7" top="0.75" bottom="0.75" header="0.3" footer="0.3"/>
  <pageSetup scale="99" orientation="portrait" horizontalDpi="1200" verticalDpi="1200" r:id="rId4"/>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69371-E62A-4F4C-8E3D-E3CFF4779732}">
  <sheetPr>
    <pageSetUpPr fitToPage="1"/>
  </sheetPr>
  <dimension ref="A1:A58"/>
  <sheetViews>
    <sheetView topLeftCell="A25" workbookViewId="0">
      <selection activeCell="A58" sqref="A58"/>
    </sheetView>
  </sheetViews>
  <sheetFormatPr defaultRowHeight="14.4"/>
  <sheetData>
    <row r="1" spans="1:1">
      <c r="A1" s="648"/>
    </row>
    <row r="58" spans="1:1" ht="43.2">
      <c r="A58" s="739" t="s">
        <v>75</v>
      </c>
    </row>
  </sheetData>
  <hyperlinks>
    <hyperlink ref="A58" location="'TAB Contents'!A1" display="BACK TO TAB Contents" xr:uid="{D71F7ED7-38C8-484F-9C4B-815762509753}"/>
  </hyperlinks>
  <pageMargins left="0.2" right="0.2" top="0.75" bottom="0.75" header="0.3" footer="0.3"/>
  <pageSetup scale="84" orientation="portrait" horizontalDpi="1200" verticalDpi="1200"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5954B-79D7-4F18-B3AD-4A206464ACFC}">
  <dimension ref="A46:A79"/>
  <sheetViews>
    <sheetView topLeftCell="A49" workbookViewId="0">
      <selection activeCell="A79" sqref="A79"/>
    </sheetView>
  </sheetViews>
  <sheetFormatPr defaultRowHeight="14.4"/>
  <cols>
    <col min="1" max="2" width="8.88671875" customWidth="1"/>
  </cols>
  <sheetData>
    <row r="46" ht="13.95" customHeight="1"/>
    <row r="79" spans="1:1" ht="43.2">
      <c r="A79" s="739" t="s">
        <v>75</v>
      </c>
    </row>
  </sheetData>
  <hyperlinks>
    <hyperlink ref="A79" location="'TAB Contents'!A1" display="BACK TO TAB Contents" xr:uid="{F3117323-357B-4804-A767-F615F4CEE465}"/>
  </hyperlinks>
  <pageMargins left="0.7" right="0.7" top="0.75" bottom="0.75" header="0.3" footer="0.3"/>
  <pageSetup orientation="portrait" horizontalDpi="1200" verticalDpi="1200"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AB54C-43AC-4946-BBFA-2CA4EC92506B}">
  <sheetPr>
    <pageSetUpPr fitToPage="1"/>
  </sheetPr>
  <dimension ref="A1:B31"/>
  <sheetViews>
    <sheetView topLeftCell="A19" workbookViewId="0">
      <selection activeCell="A31" sqref="A31"/>
    </sheetView>
  </sheetViews>
  <sheetFormatPr defaultRowHeight="14.4"/>
  <cols>
    <col min="2" max="2" width="94" customWidth="1"/>
  </cols>
  <sheetData>
    <row r="1" spans="2:2" ht="46.8">
      <c r="B1" s="639" t="s">
        <v>1073</v>
      </c>
    </row>
    <row r="2" spans="2:2">
      <c r="B2" s="640"/>
    </row>
    <row r="3" spans="2:2" ht="76.2" customHeight="1">
      <c r="B3" s="641" t="s">
        <v>1074</v>
      </c>
    </row>
    <row r="4" spans="2:2">
      <c r="B4" s="640"/>
    </row>
    <row r="5" spans="2:2" ht="72.599999999999994" customHeight="1">
      <c r="B5" s="640" t="s">
        <v>1075</v>
      </c>
    </row>
    <row r="6" spans="2:2">
      <c r="B6" s="640"/>
    </row>
    <row r="7" spans="2:2" ht="72">
      <c r="B7" s="640" t="s">
        <v>1076</v>
      </c>
    </row>
    <row r="8" spans="2:2">
      <c r="B8" s="640"/>
    </row>
    <row r="9" spans="2:2" ht="80.400000000000006" customHeight="1">
      <c r="B9" s="640" t="s">
        <v>1077</v>
      </c>
    </row>
    <row r="11" spans="2:2" ht="36.6">
      <c r="B11" s="642" t="s">
        <v>1078</v>
      </c>
    </row>
    <row r="12" spans="2:2">
      <c r="B12" s="638"/>
    </row>
    <row r="13" spans="2:2">
      <c r="B13" s="638"/>
    </row>
    <row r="15" spans="2:2">
      <c r="B15" s="14"/>
    </row>
    <row r="16" spans="2:2">
      <c r="B16" s="14"/>
    </row>
    <row r="17" spans="1:2">
      <c r="B17" s="14"/>
    </row>
    <row r="18" spans="1:2">
      <c r="B18" s="14"/>
    </row>
    <row r="31" spans="1:2" ht="43.2">
      <c r="A31" s="739" t="s">
        <v>75</v>
      </c>
    </row>
  </sheetData>
  <hyperlinks>
    <hyperlink ref="B3" r:id="rId1" display="mailto:mlafleur@communityaction.us" xr:uid="{ED7BE47A-C255-4908-BF88-274E9193A5C7}"/>
    <hyperlink ref="A31" location="'TAB Contents'!A1" display="BACK TO TAB Contents" xr:uid="{681920B7-1919-4F78-A303-1F3796F1484D}"/>
  </hyperlinks>
  <pageMargins left="0.7" right="0.7" top="0.75" bottom="0.75" header="0.3" footer="0.3"/>
  <pageSetup scale="83" orientation="portrait" horizontalDpi="1200" verticalDpi="1200" r:id="rId2"/>
  <drawing r:id="rId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06888-E6FD-4CF5-A416-00B0273BDAB2}">
  <dimension ref="A1:A5"/>
  <sheetViews>
    <sheetView workbookViewId="0">
      <selection activeCell="A4" sqref="A4"/>
    </sheetView>
  </sheetViews>
  <sheetFormatPr defaultRowHeight="14.4"/>
  <cols>
    <col min="1" max="1" width="59.6640625" customWidth="1"/>
  </cols>
  <sheetData>
    <row r="1" spans="1:1" ht="113.4" customHeight="1">
      <c r="A1" s="744" t="s">
        <v>1079</v>
      </c>
    </row>
    <row r="3" spans="1:1" ht="96">
      <c r="A3" s="743" t="s">
        <v>1080</v>
      </c>
    </row>
    <row r="5" spans="1:1">
      <c r="A5" s="739" t="s">
        <v>75</v>
      </c>
    </row>
  </sheetData>
  <hyperlinks>
    <hyperlink ref="A5" location="'TAB Contents'!A1" display="BACK TO TAB Contents" xr:uid="{034F6567-17E3-4171-92A3-406C73394935}"/>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EE47D-C4F1-456C-9423-501117ADB997}">
  <sheetPr>
    <pageSetUpPr fitToPage="1"/>
  </sheetPr>
  <dimension ref="A1:F63"/>
  <sheetViews>
    <sheetView topLeftCell="A37" zoomScale="75" zoomScaleNormal="75" workbookViewId="0">
      <selection activeCell="A63" sqref="A63"/>
    </sheetView>
  </sheetViews>
  <sheetFormatPr defaultRowHeight="14.4"/>
  <cols>
    <col min="1" max="1" width="46.33203125" customWidth="1"/>
    <col min="2" max="2" width="62.33203125" customWidth="1"/>
    <col min="3" max="3" width="62.33203125" bestFit="1" customWidth="1"/>
    <col min="4" max="4" width="62.33203125" customWidth="1"/>
    <col min="5" max="5" width="62.33203125" bestFit="1" customWidth="1"/>
    <col min="6" max="6" width="62.33203125" hidden="1" customWidth="1"/>
  </cols>
  <sheetData>
    <row r="1" spans="1:6" ht="18">
      <c r="A1" s="823" t="s">
        <v>86</v>
      </c>
      <c r="B1" s="824"/>
      <c r="C1" s="824"/>
      <c r="D1" s="824"/>
      <c r="E1" s="824"/>
      <c r="F1" s="825"/>
    </row>
    <row r="2" spans="1:6" ht="25.95" customHeight="1">
      <c r="A2" s="826" t="s">
        <v>167</v>
      </c>
      <c r="B2" s="827"/>
      <c r="C2" s="827"/>
      <c r="D2" s="827"/>
      <c r="E2" s="827"/>
      <c r="F2" s="828"/>
    </row>
    <row r="3" spans="1:6" ht="25.95" customHeight="1">
      <c r="A3" s="829" t="s">
        <v>88</v>
      </c>
      <c r="B3" s="830"/>
      <c r="C3" s="830"/>
      <c r="D3" s="830"/>
      <c r="E3" s="830"/>
      <c r="F3" s="831"/>
    </row>
    <row r="4" spans="1:6" s="9" customFormat="1" ht="18">
      <c r="A4" s="300" t="s">
        <v>89</v>
      </c>
      <c r="B4" s="295" t="s">
        <v>90</v>
      </c>
      <c r="C4" s="296" t="s">
        <v>91</v>
      </c>
      <c r="D4" s="297" t="s">
        <v>92</v>
      </c>
      <c r="E4" s="294" t="s">
        <v>93</v>
      </c>
      <c r="F4" s="301" t="s">
        <v>94</v>
      </c>
    </row>
    <row r="5" spans="1:6" s="406" customFormat="1" ht="18">
      <c r="A5" s="403" t="s">
        <v>168</v>
      </c>
      <c r="B5" s="404"/>
      <c r="C5" s="404"/>
      <c r="D5" s="404"/>
      <c r="E5" s="404"/>
      <c r="F5" s="405"/>
    </row>
    <row r="6" spans="1:6" ht="18">
      <c r="A6" s="699" t="s">
        <v>169</v>
      </c>
      <c r="B6" s="697" t="s">
        <v>97</v>
      </c>
      <c r="C6" s="697" t="s">
        <v>98</v>
      </c>
      <c r="D6" s="697" t="s">
        <v>99</v>
      </c>
      <c r="E6" s="697" t="s">
        <v>100</v>
      </c>
      <c r="F6" s="408" t="s">
        <v>170</v>
      </c>
    </row>
    <row r="7" spans="1:6" s="9" customFormat="1" ht="18">
      <c r="A7" s="402" t="s">
        <v>171</v>
      </c>
      <c r="B7" s="660"/>
      <c r="C7" s="660"/>
      <c r="D7" s="660"/>
      <c r="E7" s="660"/>
      <c r="F7" s="661"/>
    </row>
    <row r="8" spans="1:6" ht="15.6" customHeight="1">
      <c r="A8" s="837"/>
      <c r="B8" s="651" t="s">
        <v>112</v>
      </c>
      <c r="C8" s="651" t="s">
        <v>112</v>
      </c>
      <c r="D8" s="651" t="s">
        <v>112</v>
      </c>
      <c r="E8" s="651" t="s">
        <v>112</v>
      </c>
      <c r="F8" s="652" t="s">
        <v>112</v>
      </c>
    </row>
    <row r="9" spans="1:6" ht="15.6">
      <c r="A9" s="838"/>
      <c r="B9" s="653" t="s">
        <v>113</v>
      </c>
      <c r="C9" s="653" t="s">
        <v>113</v>
      </c>
      <c r="D9" s="653" t="s">
        <v>113</v>
      </c>
      <c r="E9" s="653" t="s">
        <v>113</v>
      </c>
      <c r="F9" s="654"/>
    </row>
    <row r="10" spans="1:6" ht="43.2">
      <c r="A10" s="838"/>
      <c r="B10" s="651" t="s">
        <v>172</v>
      </c>
      <c r="C10" s="651" t="s">
        <v>172</v>
      </c>
      <c r="D10" s="651" t="s">
        <v>172</v>
      </c>
      <c r="E10" s="651" t="s">
        <v>172</v>
      </c>
      <c r="F10" s="652"/>
    </row>
    <row r="11" spans="1:6" ht="15.6" customHeight="1">
      <c r="A11" s="838"/>
      <c r="B11" s="651" t="s">
        <v>173</v>
      </c>
      <c r="C11" s="651" t="s">
        <v>174</v>
      </c>
      <c r="D11" s="651" t="s">
        <v>174</v>
      </c>
      <c r="E11" s="651" t="s">
        <v>174</v>
      </c>
      <c r="F11" s="652"/>
    </row>
    <row r="12" spans="1:6" ht="28.8">
      <c r="A12" s="839"/>
      <c r="B12" s="651" t="s">
        <v>175</v>
      </c>
      <c r="C12" s="651" t="s">
        <v>176</v>
      </c>
      <c r="D12" s="651" t="s">
        <v>176</v>
      </c>
      <c r="E12" s="651" t="s">
        <v>176</v>
      </c>
      <c r="F12" s="651" t="s">
        <v>176</v>
      </c>
    </row>
    <row r="13" spans="1:6" s="657" customFormat="1" ht="31.95" customHeight="1">
      <c r="A13" s="655"/>
      <c r="B13" s="656" t="s">
        <v>177</v>
      </c>
      <c r="C13" s="656" t="s">
        <v>177</v>
      </c>
      <c r="D13" s="656" t="s">
        <v>177</v>
      </c>
      <c r="E13" s="656" t="s">
        <v>177</v>
      </c>
      <c r="F13" s="656" t="s">
        <v>177</v>
      </c>
    </row>
    <row r="14" spans="1:6" s="657" customFormat="1" ht="31.95" customHeight="1">
      <c r="A14" s="655"/>
      <c r="B14" s="656" t="s">
        <v>178</v>
      </c>
      <c r="C14" s="656" t="s">
        <v>178</v>
      </c>
      <c r="D14" s="656" t="s">
        <v>178</v>
      </c>
      <c r="E14" s="656" t="s">
        <v>178</v>
      </c>
      <c r="F14" s="656" t="s">
        <v>178</v>
      </c>
    </row>
    <row r="15" spans="1:6" s="9" customFormat="1" ht="18">
      <c r="A15" s="402" t="s">
        <v>123</v>
      </c>
      <c r="B15" s="660"/>
      <c r="C15" s="660"/>
      <c r="D15" s="660"/>
      <c r="E15" s="660"/>
      <c r="F15" s="661"/>
    </row>
    <row r="16" spans="1:6" ht="46.8">
      <c r="A16" s="649" t="s">
        <v>179</v>
      </c>
      <c r="B16" s="298" t="s">
        <v>125</v>
      </c>
      <c r="C16" s="298" t="s">
        <v>125</v>
      </c>
      <c r="D16" s="298" t="s">
        <v>125</v>
      </c>
      <c r="E16" s="298" t="s">
        <v>125</v>
      </c>
      <c r="F16" s="302" t="s">
        <v>125</v>
      </c>
    </row>
    <row r="17" spans="1:6" ht="15.6" customHeight="1">
      <c r="A17" s="843"/>
      <c r="B17" s="658" t="s">
        <v>126</v>
      </c>
      <c r="C17" s="658" t="s">
        <v>126</v>
      </c>
      <c r="D17" s="658" t="s">
        <v>126</v>
      </c>
      <c r="E17" s="658" t="s">
        <v>126</v>
      </c>
      <c r="F17" s="659" t="s">
        <v>126</v>
      </c>
    </row>
    <row r="18" spans="1:6">
      <c r="A18" s="844"/>
      <c r="B18" s="658" t="s">
        <v>127</v>
      </c>
      <c r="C18" s="658" t="s">
        <v>127</v>
      </c>
      <c r="D18" s="658" t="s">
        <v>127</v>
      </c>
      <c r="E18" s="658" t="s">
        <v>127</v>
      </c>
      <c r="F18" s="659" t="s">
        <v>127</v>
      </c>
    </row>
    <row r="19" spans="1:6">
      <c r="A19" s="844"/>
      <c r="B19" s="658" t="s">
        <v>128</v>
      </c>
      <c r="C19" s="658" t="s">
        <v>128</v>
      </c>
      <c r="D19" s="658" t="s">
        <v>128</v>
      </c>
      <c r="E19" s="658" t="s">
        <v>128</v>
      </c>
      <c r="F19" s="659" t="s">
        <v>128</v>
      </c>
    </row>
    <row r="20" spans="1:6" ht="28.8">
      <c r="A20" s="844"/>
      <c r="B20" s="658" t="s">
        <v>130</v>
      </c>
      <c r="C20" s="658" t="s">
        <v>130</v>
      </c>
      <c r="D20" s="658" t="s">
        <v>130</v>
      </c>
      <c r="E20" s="658" t="s">
        <v>130</v>
      </c>
      <c r="F20" s="659" t="s">
        <v>130</v>
      </c>
    </row>
    <row r="21" spans="1:6">
      <c r="A21" s="844"/>
      <c r="B21" s="651" t="s">
        <v>133</v>
      </c>
      <c r="C21" s="651" t="s">
        <v>133</v>
      </c>
      <c r="D21" s="651" t="s">
        <v>133</v>
      </c>
      <c r="E21" s="651" t="s">
        <v>133</v>
      </c>
      <c r="F21" s="652"/>
    </row>
    <row r="22" spans="1:6">
      <c r="A22" s="844"/>
      <c r="B22" s="658" t="s">
        <v>134</v>
      </c>
      <c r="C22" s="658" t="s">
        <v>134</v>
      </c>
      <c r="D22" s="658" t="s">
        <v>134</v>
      </c>
      <c r="E22" s="658" t="s">
        <v>134</v>
      </c>
      <c r="F22" s="652"/>
    </row>
    <row r="23" spans="1:6">
      <c r="A23" s="844"/>
      <c r="B23" s="658" t="s">
        <v>135</v>
      </c>
      <c r="C23" s="658" t="s">
        <v>135</v>
      </c>
      <c r="D23" s="658" t="s">
        <v>135</v>
      </c>
      <c r="E23" s="658" t="s">
        <v>135</v>
      </c>
      <c r="F23" s="652"/>
    </row>
    <row r="24" spans="1:6">
      <c r="A24" s="845"/>
      <c r="B24" s="658" t="s">
        <v>136</v>
      </c>
      <c r="C24" s="658" t="s">
        <v>136</v>
      </c>
      <c r="D24" s="658" t="s">
        <v>136</v>
      </c>
      <c r="E24" s="658" t="s">
        <v>136</v>
      </c>
      <c r="F24" s="652"/>
    </row>
    <row r="25" spans="1:6" ht="36">
      <c r="A25" s="665" t="s">
        <v>180</v>
      </c>
      <c r="B25" s="298"/>
      <c r="C25" s="298"/>
      <c r="D25" s="298"/>
      <c r="E25" s="298"/>
      <c r="F25" s="298"/>
    </row>
    <row r="26" spans="1:6" ht="29.4" customHeight="1">
      <c r="A26" s="846"/>
      <c r="B26" s="651" t="s">
        <v>181</v>
      </c>
      <c r="C26" s="651" t="s">
        <v>182</v>
      </c>
      <c r="D26" s="651" t="s">
        <v>181</v>
      </c>
      <c r="E26" s="651" t="s">
        <v>181</v>
      </c>
      <c r="F26" s="651" t="s">
        <v>181</v>
      </c>
    </row>
    <row r="27" spans="1:6" ht="31.95" customHeight="1">
      <c r="A27" s="847"/>
      <c r="B27" s="651" t="s">
        <v>178</v>
      </c>
      <c r="C27" s="651" t="s">
        <v>178</v>
      </c>
      <c r="D27" s="651" t="s">
        <v>178</v>
      </c>
      <c r="E27" s="651" t="s">
        <v>178</v>
      </c>
      <c r="F27" s="651" t="s">
        <v>178</v>
      </c>
    </row>
    <row r="28" spans="1:6" s="11" customFormat="1" ht="62.4">
      <c r="A28" s="649" t="s">
        <v>183</v>
      </c>
      <c r="B28" s="690"/>
      <c r="C28" s="690"/>
      <c r="D28" s="690"/>
      <c r="E28" s="690"/>
      <c r="F28" s="482"/>
    </row>
    <row r="29" spans="1:6">
      <c r="A29" s="840"/>
      <c r="B29" s="662" t="s">
        <v>138</v>
      </c>
      <c r="C29" s="662" t="s">
        <v>138</v>
      </c>
      <c r="D29" s="662" t="s">
        <v>138</v>
      </c>
      <c r="E29" s="662" t="s">
        <v>138</v>
      </c>
      <c r="F29" s="662" t="s">
        <v>138</v>
      </c>
    </row>
    <row r="30" spans="1:6">
      <c r="A30" s="841"/>
      <c r="B30" s="658" t="s">
        <v>139</v>
      </c>
      <c r="C30" s="651" t="s">
        <v>139</v>
      </c>
      <c r="D30" s="651" t="s">
        <v>139</v>
      </c>
      <c r="E30" s="651" t="s">
        <v>139</v>
      </c>
      <c r="F30" s="651" t="s">
        <v>139</v>
      </c>
    </row>
    <row r="31" spans="1:6">
      <c r="A31" s="841"/>
      <c r="B31" s="662" t="s">
        <v>140</v>
      </c>
      <c r="C31" s="662" t="s">
        <v>140</v>
      </c>
      <c r="D31" s="662" t="s">
        <v>140</v>
      </c>
      <c r="E31" s="662" t="s">
        <v>140</v>
      </c>
      <c r="F31" s="662" t="s">
        <v>140</v>
      </c>
    </row>
    <row r="32" spans="1:6">
      <c r="A32" s="842"/>
      <c r="B32" s="658" t="s">
        <v>141</v>
      </c>
      <c r="C32" s="651" t="s">
        <v>141</v>
      </c>
      <c r="D32" s="651" t="s">
        <v>141</v>
      </c>
      <c r="E32" s="651" t="s">
        <v>141</v>
      </c>
      <c r="F32" s="651" t="s">
        <v>141</v>
      </c>
    </row>
    <row r="33" spans="1:6" ht="18">
      <c r="A33" s="402" t="s">
        <v>144</v>
      </c>
      <c r="B33" s="298"/>
      <c r="C33" s="298"/>
      <c r="D33" s="298"/>
      <c r="E33" s="298"/>
      <c r="F33" s="302"/>
    </row>
    <row r="34" spans="1:6" ht="28.95" customHeight="1">
      <c r="A34" s="820" t="s">
        <v>145</v>
      </c>
      <c r="B34" s="651" t="s">
        <v>146</v>
      </c>
      <c r="C34" s="651" t="s">
        <v>146</v>
      </c>
      <c r="D34" s="651" t="s">
        <v>146</v>
      </c>
      <c r="E34" s="651" t="s">
        <v>146</v>
      </c>
      <c r="F34" s="651" t="s">
        <v>146</v>
      </c>
    </row>
    <row r="35" spans="1:6">
      <c r="A35" s="821"/>
      <c r="B35" s="651" t="s">
        <v>147</v>
      </c>
      <c r="C35" s="651" t="s">
        <v>147</v>
      </c>
      <c r="D35" s="651" t="s">
        <v>147</v>
      </c>
      <c r="E35" s="651" t="s">
        <v>147</v>
      </c>
      <c r="F35" s="651" t="s">
        <v>148</v>
      </c>
    </row>
    <row r="36" spans="1:6" s="9" customFormat="1" ht="18" customHeight="1">
      <c r="A36" s="821"/>
      <c r="B36" s="651" t="s">
        <v>149</v>
      </c>
      <c r="C36" s="651" t="s">
        <v>149</v>
      </c>
      <c r="D36" s="651" t="s">
        <v>149</v>
      </c>
      <c r="E36" s="651" t="s">
        <v>149</v>
      </c>
      <c r="F36" s="651" t="s">
        <v>149</v>
      </c>
    </row>
    <row r="37" spans="1:6" s="9" customFormat="1" ht="18">
      <c r="A37" s="821"/>
      <c r="B37" s="651" t="s">
        <v>150</v>
      </c>
      <c r="C37" s="651" t="s">
        <v>150</v>
      </c>
      <c r="D37" s="651" t="s">
        <v>150</v>
      </c>
      <c r="E37" s="651" t="s">
        <v>150</v>
      </c>
      <c r="F37" s="651" t="s">
        <v>150</v>
      </c>
    </row>
    <row r="38" spans="1:6" s="9" customFormat="1" ht="18" customHeight="1">
      <c r="A38" s="821"/>
      <c r="B38" s="651" t="s">
        <v>151</v>
      </c>
      <c r="C38" s="651" t="s">
        <v>151</v>
      </c>
      <c r="D38" s="651" t="s">
        <v>151</v>
      </c>
      <c r="E38" s="651" t="s">
        <v>151</v>
      </c>
      <c r="F38" s="651" t="s">
        <v>151</v>
      </c>
    </row>
    <row r="39" spans="1:6" s="9" customFormat="1" ht="29.4">
      <c r="A39" s="822"/>
      <c r="B39" s="651" t="s">
        <v>152</v>
      </c>
      <c r="C39" s="651" t="s">
        <v>152</v>
      </c>
      <c r="D39" s="651" t="s">
        <v>152</v>
      </c>
      <c r="E39" s="651" t="s">
        <v>152</v>
      </c>
      <c r="F39" s="651" t="s">
        <v>152</v>
      </c>
    </row>
    <row r="40" spans="1:6" s="9" customFormat="1" ht="43.8">
      <c r="A40" s="702"/>
      <c r="B40" s="651" t="s">
        <v>153</v>
      </c>
      <c r="C40" s="651" t="s">
        <v>153</v>
      </c>
      <c r="D40" s="651" t="s">
        <v>153</v>
      </c>
      <c r="E40" s="651" t="s">
        <v>153</v>
      </c>
      <c r="F40" s="703"/>
    </row>
    <row r="41" spans="1:6" ht="18">
      <c r="A41" s="700" t="s">
        <v>184</v>
      </c>
      <c r="B41" s="701"/>
      <c r="C41" s="701"/>
      <c r="D41" s="701"/>
      <c r="E41" s="701"/>
      <c r="F41" s="302"/>
    </row>
    <row r="42" spans="1:6" s="9" customFormat="1" ht="18">
      <c r="A42" s="402" t="s">
        <v>171</v>
      </c>
      <c r="B42" s="660"/>
      <c r="C42" s="660"/>
      <c r="D42" s="660"/>
      <c r="E42" s="660"/>
      <c r="F42" s="661"/>
    </row>
    <row r="43" spans="1:6" ht="28.8">
      <c r="A43" s="837"/>
      <c r="B43" s="651" t="s">
        <v>156</v>
      </c>
      <c r="C43" s="651" t="s">
        <v>156</v>
      </c>
      <c r="D43" s="651" t="s">
        <v>156</v>
      </c>
      <c r="E43" s="651" t="s">
        <v>156</v>
      </c>
      <c r="F43" s="652" t="s">
        <v>156</v>
      </c>
    </row>
    <row r="44" spans="1:6">
      <c r="A44" s="838"/>
      <c r="B44" s="663" t="s">
        <v>129</v>
      </c>
      <c r="C44" s="663" t="s">
        <v>129</v>
      </c>
      <c r="D44" s="663" t="s">
        <v>129</v>
      </c>
      <c r="E44" s="663" t="s">
        <v>129</v>
      </c>
      <c r="F44" s="664" t="s">
        <v>129</v>
      </c>
    </row>
    <row r="45" spans="1:6" ht="28.8">
      <c r="A45" s="839"/>
      <c r="B45" s="651" t="s">
        <v>156</v>
      </c>
      <c r="C45" s="651" t="s">
        <v>156</v>
      </c>
      <c r="D45" s="651" t="s">
        <v>156</v>
      </c>
      <c r="E45" s="651" t="s">
        <v>156</v>
      </c>
      <c r="F45" s="652" t="s">
        <v>156</v>
      </c>
    </row>
    <row r="46" spans="1:6" s="9" customFormat="1" ht="18">
      <c r="A46" s="402" t="s">
        <v>158</v>
      </c>
      <c r="B46" s="660"/>
      <c r="C46" s="660"/>
      <c r="D46" s="660"/>
      <c r="E46" s="660"/>
      <c r="F46" s="661"/>
    </row>
    <row r="47" spans="1:6" ht="15.6" customHeight="1">
      <c r="A47" s="837"/>
      <c r="B47" s="663" t="s">
        <v>125</v>
      </c>
      <c r="C47" s="663" t="s">
        <v>125</v>
      </c>
      <c r="D47" s="663" t="s">
        <v>125</v>
      </c>
      <c r="E47" s="663" t="s">
        <v>125</v>
      </c>
      <c r="F47" s="664" t="s">
        <v>125</v>
      </c>
    </row>
    <row r="48" spans="1:6" ht="15.6" customHeight="1">
      <c r="A48" s="838"/>
      <c r="B48" s="658" t="s">
        <v>159</v>
      </c>
      <c r="C48" s="658" t="s">
        <v>159</v>
      </c>
      <c r="D48" s="658" t="s">
        <v>159</v>
      </c>
      <c r="E48" s="658" t="s">
        <v>159</v>
      </c>
      <c r="F48" s="659" t="s">
        <v>159</v>
      </c>
    </row>
    <row r="49" spans="1:6">
      <c r="A49" s="838"/>
      <c r="B49" s="658" t="s">
        <v>160</v>
      </c>
      <c r="C49" s="658" t="s">
        <v>160</v>
      </c>
      <c r="D49" s="658" t="s">
        <v>160</v>
      </c>
      <c r="E49" s="658" t="s">
        <v>160</v>
      </c>
      <c r="F49" s="658" t="s">
        <v>160</v>
      </c>
    </row>
    <row r="50" spans="1:6">
      <c r="A50" s="839"/>
      <c r="B50" s="658" t="s">
        <v>161</v>
      </c>
      <c r="C50" s="658" t="s">
        <v>161</v>
      </c>
      <c r="D50" s="658" t="s">
        <v>161</v>
      </c>
      <c r="E50" s="658" t="s">
        <v>161</v>
      </c>
      <c r="F50" s="658" t="s">
        <v>161</v>
      </c>
    </row>
    <row r="51" spans="1:6" ht="18">
      <c r="A51" s="402" t="s">
        <v>142</v>
      </c>
      <c r="B51" s="666"/>
      <c r="C51" s="666"/>
      <c r="D51" s="666"/>
      <c r="E51" s="666"/>
      <c r="F51" s="666"/>
    </row>
    <row r="52" spans="1:6" ht="29.4">
      <c r="A52" s="650"/>
      <c r="B52" s="663" t="s">
        <v>143</v>
      </c>
      <c r="C52" s="663" t="s">
        <v>143</v>
      </c>
      <c r="D52" s="663" t="s">
        <v>143</v>
      </c>
      <c r="E52" s="663" t="s">
        <v>143</v>
      </c>
      <c r="F52" s="663" t="s">
        <v>143</v>
      </c>
    </row>
    <row r="53" spans="1:6" s="9" customFormat="1" ht="18">
      <c r="A53" s="402" t="s">
        <v>144</v>
      </c>
      <c r="B53" s="660"/>
      <c r="C53" s="660"/>
      <c r="D53" s="660"/>
      <c r="E53" s="660"/>
      <c r="F53" s="661"/>
    </row>
    <row r="54" spans="1:6" s="9" customFormat="1" ht="54.6" customHeight="1">
      <c r="A54" s="835" t="s">
        <v>162</v>
      </c>
      <c r="B54" s="651" t="s">
        <v>163</v>
      </c>
      <c r="C54" s="651" t="s">
        <v>163</v>
      </c>
      <c r="D54" s="651" t="s">
        <v>163</v>
      </c>
      <c r="E54" s="651" t="s">
        <v>163</v>
      </c>
      <c r="F54" s="651" t="s">
        <v>163</v>
      </c>
    </row>
    <row r="55" spans="1:6">
      <c r="A55" s="836"/>
      <c r="B55" s="651" t="s">
        <v>148</v>
      </c>
      <c r="C55" s="651" t="s">
        <v>148</v>
      </c>
      <c r="D55" s="651" t="s">
        <v>148</v>
      </c>
      <c r="E55" s="651" t="s">
        <v>148</v>
      </c>
      <c r="F55" s="651" t="s">
        <v>148</v>
      </c>
    </row>
    <row r="56" spans="1:6">
      <c r="A56" s="836"/>
      <c r="B56" s="673" t="s">
        <v>164</v>
      </c>
      <c r="C56" s="673" t="s">
        <v>164</v>
      </c>
      <c r="D56" s="673" t="s">
        <v>164</v>
      </c>
      <c r="E56" s="673" t="s">
        <v>164</v>
      </c>
      <c r="F56" s="651" t="s">
        <v>165</v>
      </c>
    </row>
    <row r="57" spans="1:6" ht="15" thickBot="1">
      <c r="A57" s="836"/>
      <c r="B57" s="704" t="s">
        <v>149</v>
      </c>
      <c r="C57" s="705" t="s">
        <v>149</v>
      </c>
      <c r="D57" s="705" t="s">
        <v>149</v>
      </c>
      <c r="E57" s="705" t="s">
        <v>149</v>
      </c>
    </row>
    <row r="58" spans="1:6" ht="15" thickBot="1">
      <c r="A58" s="836"/>
      <c r="B58" s="704" t="s">
        <v>166</v>
      </c>
      <c r="C58" s="705" t="s">
        <v>166</v>
      </c>
      <c r="D58" s="705" t="s">
        <v>166</v>
      </c>
      <c r="E58" s="705" t="s">
        <v>166</v>
      </c>
    </row>
    <row r="59" spans="1:6" ht="15" thickBot="1">
      <c r="A59" s="836"/>
      <c r="B59" s="704" t="s">
        <v>151</v>
      </c>
      <c r="C59" s="705" t="s">
        <v>151</v>
      </c>
      <c r="D59" s="705" t="s">
        <v>151</v>
      </c>
      <c r="E59" s="705" t="s">
        <v>151</v>
      </c>
    </row>
    <row r="60" spans="1:6" ht="29.4" thickBot="1">
      <c r="A60" s="836"/>
      <c r="B60" s="704" t="s">
        <v>152</v>
      </c>
      <c r="C60" s="705" t="s">
        <v>152</v>
      </c>
      <c r="D60" s="705" t="s">
        <v>152</v>
      </c>
      <c r="E60" s="705" t="s">
        <v>152</v>
      </c>
    </row>
    <row r="63" spans="1:6">
      <c r="A63" s="739" t="s">
        <v>75</v>
      </c>
    </row>
  </sheetData>
  <mergeCells count="11">
    <mergeCell ref="A54:A60"/>
    <mergeCell ref="A1:F1"/>
    <mergeCell ref="A2:F2"/>
    <mergeCell ref="A3:F3"/>
    <mergeCell ref="A47:A50"/>
    <mergeCell ref="A43:A45"/>
    <mergeCell ref="A29:A32"/>
    <mergeCell ref="A34:A39"/>
    <mergeCell ref="A17:A24"/>
    <mergeCell ref="A8:A12"/>
    <mergeCell ref="A26:A27"/>
  </mergeCells>
  <hyperlinks>
    <hyperlink ref="A63" location="'TAB Contents'!A1" display="BACK TO TAB Contents" xr:uid="{D3379422-9DBE-4797-AB45-C6A32A6E0F66}"/>
  </hyperlinks>
  <pageMargins left="0.2" right="0.2" top="0.25" bottom="0.25" header="0.3" footer="0.3"/>
  <pageSetup scale="4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97B75-E11F-4895-BE8D-BC695FF36928}">
  <sheetPr>
    <pageSetUpPr fitToPage="1"/>
  </sheetPr>
  <dimension ref="A1:G56"/>
  <sheetViews>
    <sheetView topLeftCell="A37" workbookViewId="0">
      <selection activeCell="A17" sqref="A17"/>
    </sheetView>
  </sheetViews>
  <sheetFormatPr defaultRowHeight="15" customHeight="1"/>
  <cols>
    <col min="1" max="1" width="59" customWidth="1"/>
    <col min="2" max="2" width="13.109375" customWidth="1"/>
    <col min="3" max="3" width="49.44140625" bestFit="1" customWidth="1"/>
    <col min="4" max="4" width="23.6640625" customWidth="1"/>
    <col min="5" max="5" width="52.109375" bestFit="1" customWidth="1"/>
    <col min="6" max="6" width="15.33203125" customWidth="1"/>
    <col min="7" max="7" width="21" bestFit="1" customWidth="1"/>
  </cols>
  <sheetData>
    <row r="1" spans="1:7" ht="23.4">
      <c r="A1" s="848" t="s">
        <v>185</v>
      </c>
      <c r="B1" s="849"/>
      <c r="C1" s="850"/>
      <c r="D1" s="850"/>
      <c r="E1" s="850"/>
      <c r="F1" s="851"/>
      <c r="G1" s="852"/>
    </row>
    <row r="2" spans="1:7" ht="23.4">
      <c r="A2" s="853" t="s">
        <v>186</v>
      </c>
      <c r="B2" s="854"/>
      <c r="C2" s="855"/>
      <c r="D2" s="855"/>
      <c r="E2" s="855"/>
      <c r="F2" s="855"/>
      <c r="G2" s="856"/>
    </row>
    <row r="3" spans="1:7" ht="62.4">
      <c r="A3" s="454" t="s">
        <v>187</v>
      </c>
      <c r="B3" s="716" t="s">
        <v>188</v>
      </c>
      <c r="C3" s="455" t="s">
        <v>189</v>
      </c>
      <c r="D3" s="455" t="s">
        <v>190</v>
      </c>
      <c r="E3" s="455" t="s">
        <v>191</v>
      </c>
      <c r="F3" s="456" t="s">
        <v>192</v>
      </c>
      <c r="G3" s="457" t="s">
        <v>193</v>
      </c>
    </row>
    <row r="4" spans="1:7" ht="15.6">
      <c r="A4" s="494" t="s">
        <v>194</v>
      </c>
      <c r="B4" s="717"/>
      <c r="C4" s="504" t="s">
        <v>195</v>
      </c>
      <c r="D4" s="458"/>
      <c r="E4" s="458"/>
      <c r="F4" s="459"/>
      <c r="G4" s="460"/>
    </row>
    <row r="5" spans="1:7" ht="15.6">
      <c r="A5" s="461" t="s">
        <v>196</v>
      </c>
      <c r="B5" s="718">
        <v>1010</v>
      </c>
      <c r="C5" s="462"/>
      <c r="D5" s="463"/>
      <c r="E5" s="463"/>
      <c r="F5" s="464"/>
      <c r="G5" s="465"/>
    </row>
    <row r="6" spans="1:7" s="14" customFormat="1" ht="78" customHeight="1">
      <c r="A6" s="495" t="s">
        <v>197</v>
      </c>
      <c r="B6" s="719"/>
      <c r="C6" s="469" t="s">
        <v>198</v>
      </c>
      <c r="D6" s="483" t="s">
        <v>199</v>
      </c>
      <c r="E6" s="483" t="s">
        <v>200</v>
      </c>
      <c r="F6" s="499" t="s">
        <v>201</v>
      </c>
      <c r="G6" s="500" t="s">
        <v>202</v>
      </c>
    </row>
    <row r="7" spans="1:7" ht="78" customHeight="1">
      <c r="A7" s="461" t="s">
        <v>203</v>
      </c>
      <c r="B7" s="718">
        <v>1020</v>
      </c>
      <c r="C7" s="462"/>
      <c r="D7" s="463"/>
      <c r="E7" s="462"/>
      <c r="F7" s="464"/>
      <c r="G7" s="465"/>
    </row>
    <row r="8" spans="1:7" s="14" customFormat="1" ht="78" customHeight="1">
      <c r="A8" s="495" t="s">
        <v>204</v>
      </c>
      <c r="B8" s="719"/>
      <c r="C8" s="469" t="s">
        <v>205</v>
      </c>
      <c r="D8" s="483" t="s">
        <v>199</v>
      </c>
      <c r="E8" s="483" t="s">
        <v>206</v>
      </c>
      <c r="F8" s="499" t="s">
        <v>207</v>
      </c>
      <c r="G8" s="500" t="s">
        <v>208</v>
      </c>
    </row>
    <row r="9" spans="1:7" ht="78" customHeight="1">
      <c r="A9" s="461" t="s">
        <v>209</v>
      </c>
      <c r="B9" s="718">
        <v>1021</v>
      </c>
      <c r="C9" s="462"/>
      <c r="D9" s="463"/>
      <c r="E9" s="471"/>
      <c r="F9" s="464"/>
      <c r="G9" s="465"/>
    </row>
    <row r="10" spans="1:7" s="14" customFormat="1" ht="78" customHeight="1">
      <c r="A10" s="498" t="s">
        <v>210</v>
      </c>
      <c r="B10" s="720"/>
      <c r="C10" s="469" t="s">
        <v>211</v>
      </c>
      <c r="D10" s="483" t="s">
        <v>199</v>
      </c>
      <c r="E10" s="483" t="s">
        <v>206</v>
      </c>
      <c r="F10" s="499" t="s">
        <v>207</v>
      </c>
      <c r="G10" s="500" t="s">
        <v>208</v>
      </c>
    </row>
    <row r="11" spans="1:7" ht="78" customHeight="1">
      <c r="A11" s="461" t="s">
        <v>212</v>
      </c>
      <c r="B11" s="718">
        <v>1100</v>
      </c>
      <c r="C11" s="462"/>
      <c r="D11" s="463"/>
      <c r="E11" s="471"/>
      <c r="F11" s="464"/>
      <c r="G11" s="465"/>
    </row>
    <row r="12" spans="1:7" s="497" customFormat="1" ht="78" customHeight="1">
      <c r="A12" s="496" t="s">
        <v>213</v>
      </c>
      <c r="B12" s="721"/>
      <c r="C12" s="857" t="s">
        <v>214</v>
      </c>
      <c r="D12" s="857" t="s">
        <v>199</v>
      </c>
      <c r="E12" s="857" t="s">
        <v>215</v>
      </c>
      <c r="F12" s="858" t="s">
        <v>216</v>
      </c>
      <c r="G12" s="859" t="s">
        <v>217</v>
      </c>
    </row>
    <row r="13" spans="1:7" s="497" customFormat="1" ht="78" customHeight="1">
      <c r="A13" s="468" t="s">
        <v>218</v>
      </c>
      <c r="B13" s="722"/>
      <c r="C13" s="857"/>
      <c r="D13" s="857"/>
      <c r="E13" s="857"/>
      <c r="F13" s="858"/>
      <c r="G13" s="860"/>
    </row>
    <row r="14" spans="1:7" s="497" customFormat="1" ht="78" customHeight="1">
      <c r="A14" s="862" t="s">
        <v>219</v>
      </c>
      <c r="B14" s="723"/>
      <c r="C14" s="857"/>
      <c r="D14" s="857"/>
      <c r="E14" s="857"/>
      <c r="F14" s="858"/>
      <c r="G14" s="860"/>
    </row>
    <row r="15" spans="1:7" s="497" customFormat="1" ht="78" customHeight="1">
      <c r="A15" s="863"/>
      <c r="B15" s="724"/>
      <c r="C15" s="857"/>
      <c r="D15" s="857"/>
      <c r="E15" s="857"/>
      <c r="F15" s="858"/>
      <c r="G15" s="861"/>
    </row>
    <row r="16" spans="1:7" ht="78" customHeight="1">
      <c r="A16" s="461" t="s">
        <v>220</v>
      </c>
      <c r="B16" s="718">
        <v>1040</v>
      </c>
      <c r="C16" s="462"/>
      <c r="D16" s="463"/>
      <c r="E16" s="474"/>
      <c r="F16" s="464"/>
      <c r="G16" s="465"/>
    </row>
    <row r="17" spans="1:7" ht="78" customHeight="1">
      <c r="A17" s="472" t="s">
        <v>221</v>
      </c>
      <c r="B17" s="725"/>
      <c r="C17" s="867" t="s">
        <v>222</v>
      </c>
      <c r="D17" s="870" t="s">
        <v>199</v>
      </c>
      <c r="E17" s="475" t="s">
        <v>223</v>
      </c>
      <c r="F17" s="871" t="s">
        <v>224</v>
      </c>
      <c r="G17" s="864" t="s">
        <v>225</v>
      </c>
    </row>
    <row r="18" spans="1:7" ht="78" customHeight="1">
      <c r="A18" s="473" t="s">
        <v>218</v>
      </c>
      <c r="B18" s="726"/>
      <c r="C18" s="868"/>
      <c r="D18" s="868"/>
      <c r="E18" s="475" t="s">
        <v>226</v>
      </c>
      <c r="F18" s="872"/>
      <c r="G18" s="865"/>
    </row>
    <row r="19" spans="1:7" ht="78" customHeight="1">
      <c r="A19" s="472" t="s">
        <v>227</v>
      </c>
      <c r="B19" s="727"/>
      <c r="C19" s="868"/>
      <c r="D19" s="868"/>
      <c r="E19" s="475" t="s">
        <v>228</v>
      </c>
      <c r="F19" s="872"/>
      <c r="G19" s="865"/>
    </row>
    <row r="20" spans="1:7" ht="78" customHeight="1">
      <c r="A20" s="473" t="s">
        <v>229</v>
      </c>
      <c r="B20" s="728"/>
      <c r="C20" s="869"/>
      <c r="D20" s="869"/>
      <c r="E20" s="475" t="s">
        <v>230</v>
      </c>
      <c r="F20" s="873"/>
      <c r="G20" s="866"/>
    </row>
    <row r="21" spans="1:7" ht="78" customHeight="1">
      <c r="A21" s="461" t="s">
        <v>231</v>
      </c>
      <c r="B21" s="718">
        <v>1050</v>
      </c>
      <c r="C21" s="462"/>
      <c r="D21" s="463"/>
      <c r="E21" s="474"/>
      <c r="F21" s="464"/>
      <c r="G21" s="465"/>
    </row>
    <row r="22" spans="1:7" ht="78" customHeight="1">
      <c r="A22" s="472" t="s">
        <v>232</v>
      </c>
      <c r="B22" s="725"/>
      <c r="C22" s="870" t="s">
        <v>233</v>
      </c>
      <c r="D22" s="870" t="s">
        <v>199</v>
      </c>
      <c r="E22" s="475" t="s">
        <v>234</v>
      </c>
      <c r="F22" s="871" t="s">
        <v>224</v>
      </c>
      <c r="G22" s="864" t="s">
        <v>235</v>
      </c>
    </row>
    <row r="23" spans="1:7" ht="78" customHeight="1">
      <c r="A23" s="476" t="s">
        <v>236</v>
      </c>
      <c r="B23" s="729"/>
      <c r="C23" s="868"/>
      <c r="D23" s="868"/>
      <c r="E23" s="475" t="s">
        <v>237</v>
      </c>
      <c r="F23" s="872"/>
      <c r="G23" s="865"/>
    </row>
    <row r="24" spans="1:7" ht="78" customHeight="1">
      <c r="A24" s="472" t="s">
        <v>238</v>
      </c>
      <c r="B24" s="727"/>
      <c r="C24" s="868"/>
      <c r="D24" s="868"/>
      <c r="E24" s="475" t="s">
        <v>239</v>
      </c>
      <c r="F24" s="872"/>
      <c r="G24" s="865"/>
    </row>
    <row r="25" spans="1:7" ht="78" customHeight="1">
      <c r="A25" s="472" t="s">
        <v>240</v>
      </c>
      <c r="B25" s="727"/>
      <c r="C25" s="868"/>
      <c r="D25" s="868"/>
      <c r="E25" s="475" t="s">
        <v>241</v>
      </c>
      <c r="F25" s="872"/>
      <c r="G25" s="865"/>
    </row>
    <row r="26" spans="1:7" ht="78" customHeight="1">
      <c r="A26" s="472" t="s">
        <v>242</v>
      </c>
      <c r="B26" s="727"/>
      <c r="C26" s="868"/>
      <c r="D26" s="868"/>
      <c r="E26" s="475" t="s">
        <v>243</v>
      </c>
      <c r="F26" s="872"/>
      <c r="G26" s="865"/>
    </row>
    <row r="27" spans="1:7" ht="78" customHeight="1">
      <c r="A27" s="472" t="s">
        <v>244</v>
      </c>
      <c r="B27" s="727"/>
      <c r="C27" s="868"/>
      <c r="D27" s="868"/>
      <c r="E27" s="475" t="s">
        <v>245</v>
      </c>
      <c r="F27" s="872"/>
      <c r="G27" s="865"/>
    </row>
    <row r="28" spans="1:7" ht="78" customHeight="1">
      <c r="A28" s="473" t="s">
        <v>246</v>
      </c>
      <c r="B28" s="726"/>
      <c r="C28" s="868"/>
      <c r="D28" s="868"/>
      <c r="E28" s="475" t="s">
        <v>247</v>
      </c>
      <c r="F28" s="872"/>
      <c r="G28" s="865"/>
    </row>
    <row r="29" spans="1:7" ht="78" customHeight="1">
      <c r="A29" s="472" t="s">
        <v>248</v>
      </c>
      <c r="B29" s="727"/>
      <c r="C29" s="868"/>
      <c r="D29" s="868"/>
      <c r="E29" s="475" t="s">
        <v>249</v>
      </c>
      <c r="F29" s="872"/>
      <c r="G29" s="865"/>
    </row>
    <row r="30" spans="1:7" ht="78" customHeight="1">
      <c r="A30" s="472" t="s">
        <v>250</v>
      </c>
      <c r="B30" s="727"/>
      <c r="C30" s="868"/>
      <c r="D30" s="868"/>
      <c r="E30" s="475" t="s">
        <v>251</v>
      </c>
      <c r="F30" s="872"/>
      <c r="G30" s="865"/>
    </row>
    <row r="31" spans="1:7" ht="78" customHeight="1">
      <c r="A31" s="472" t="s">
        <v>252</v>
      </c>
      <c r="B31" s="727"/>
      <c r="C31" s="868"/>
      <c r="D31" s="868"/>
      <c r="E31" s="475" t="s">
        <v>253</v>
      </c>
      <c r="F31" s="872"/>
      <c r="G31" s="865"/>
    </row>
    <row r="32" spans="1:7" ht="78" customHeight="1">
      <c r="A32" s="472" t="s">
        <v>254</v>
      </c>
      <c r="B32" s="727"/>
      <c r="C32" s="868"/>
      <c r="D32" s="868"/>
      <c r="E32" s="475" t="s">
        <v>255</v>
      </c>
      <c r="F32" s="872"/>
      <c r="G32" s="865"/>
    </row>
    <row r="33" spans="1:7" ht="78" customHeight="1">
      <c r="A33" s="472" t="s">
        <v>256</v>
      </c>
      <c r="B33" s="730"/>
      <c r="C33" s="869"/>
      <c r="D33" s="868"/>
      <c r="E33" s="475" t="s">
        <v>257</v>
      </c>
      <c r="F33" s="872"/>
      <c r="G33" s="865"/>
    </row>
    <row r="34" spans="1:7" ht="78" customHeight="1">
      <c r="A34" s="472" t="s">
        <v>258</v>
      </c>
      <c r="B34" s="731"/>
      <c r="C34" s="477" t="s">
        <v>259</v>
      </c>
      <c r="D34" s="868"/>
      <c r="E34" s="475" t="s">
        <v>260</v>
      </c>
      <c r="F34" s="872"/>
      <c r="G34" s="865"/>
    </row>
    <row r="35" spans="1:7" ht="126.6" customHeight="1">
      <c r="A35" s="472" t="s">
        <v>261</v>
      </c>
      <c r="B35" s="730"/>
      <c r="C35" s="478" t="s">
        <v>262</v>
      </c>
      <c r="D35" s="868"/>
      <c r="E35" s="475" t="s">
        <v>263</v>
      </c>
      <c r="F35" s="872"/>
      <c r="G35" s="865"/>
    </row>
    <row r="36" spans="1:7" ht="78" customHeight="1">
      <c r="A36" s="472" t="s">
        <v>264</v>
      </c>
      <c r="B36" s="730"/>
      <c r="C36" s="478" t="s">
        <v>265</v>
      </c>
      <c r="D36" s="868"/>
      <c r="E36" s="475" t="s">
        <v>266</v>
      </c>
      <c r="F36" s="872"/>
      <c r="G36" s="865"/>
    </row>
    <row r="37" spans="1:7" ht="78" customHeight="1">
      <c r="A37" s="472" t="s">
        <v>267</v>
      </c>
      <c r="B37" s="730"/>
      <c r="C37" s="478"/>
      <c r="D37" s="869"/>
      <c r="E37" s="475" t="s">
        <v>268</v>
      </c>
      <c r="F37" s="873"/>
      <c r="G37" s="866"/>
    </row>
    <row r="38" spans="1:7" ht="78" customHeight="1">
      <c r="A38" s="461" t="s">
        <v>269</v>
      </c>
      <c r="B38" s="718">
        <v>1030</v>
      </c>
      <c r="C38" s="462"/>
      <c r="D38" s="463"/>
      <c r="E38" s="463"/>
      <c r="F38" s="464"/>
      <c r="G38" s="465"/>
    </row>
    <row r="39" spans="1:7" ht="78" customHeight="1">
      <c r="A39" s="472" t="s">
        <v>270</v>
      </c>
      <c r="B39" s="731"/>
      <c r="C39" s="877" t="s">
        <v>271</v>
      </c>
      <c r="D39" s="877" t="s">
        <v>199</v>
      </c>
      <c r="E39" s="877" t="s">
        <v>272</v>
      </c>
      <c r="F39" s="877" t="s">
        <v>224</v>
      </c>
      <c r="G39" s="874" t="s">
        <v>273</v>
      </c>
    </row>
    <row r="40" spans="1:7" ht="78" customHeight="1">
      <c r="A40" s="472" t="s">
        <v>274</v>
      </c>
      <c r="B40" s="731"/>
      <c r="C40" s="877"/>
      <c r="D40" s="877"/>
      <c r="E40" s="877"/>
      <c r="F40" s="877"/>
      <c r="G40" s="875"/>
    </row>
    <row r="41" spans="1:7" ht="78" customHeight="1">
      <c r="A41" s="476" t="s">
        <v>275</v>
      </c>
      <c r="B41" s="732"/>
      <c r="C41" s="479" t="s">
        <v>276</v>
      </c>
      <c r="D41" s="877"/>
      <c r="E41" s="877"/>
      <c r="F41" s="877"/>
      <c r="G41" s="875"/>
    </row>
    <row r="42" spans="1:7" ht="78" customHeight="1">
      <c r="A42" s="476" t="s">
        <v>277</v>
      </c>
      <c r="B42" s="732"/>
      <c r="C42" s="480"/>
      <c r="D42" s="877"/>
      <c r="E42" s="877"/>
      <c r="F42" s="877"/>
      <c r="G42" s="875"/>
    </row>
    <row r="43" spans="1:7" ht="78" customHeight="1">
      <c r="A43" s="481" t="s">
        <v>278</v>
      </c>
      <c r="B43" s="733"/>
      <c r="C43" s="477" t="s">
        <v>279</v>
      </c>
      <c r="D43" s="877"/>
      <c r="E43" s="877"/>
      <c r="F43" s="877"/>
      <c r="G43" s="875"/>
    </row>
    <row r="44" spans="1:7" ht="78" customHeight="1">
      <c r="A44" s="476" t="s">
        <v>280</v>
      </c>
      <c r="B44" s="732"/>
      <c r="C44" s="480" t="s">
        <v>281</v>
      </c>
      <c r="D44" s="877"/>
      <c r="E44" s="877"/>
      <c r="F44" s="877"/>
      <c r="G44" s="875"/>
    </row>
    <row r="45" spans="1:7" ht="78" customHeight="1">
      <c r="A45" s="496" t="s">
        <v>282</v>
      </c>
      <c r="B45" s="721"/>
      <c r="C45" s="480" t="s">
        <v>283</v>
      </c>
      <c r="D45" s="877"/>
      <c r="E45" s="877"/>
      <c r="F45" s="877"/>
      <c r="G45" s="875"/>
    </row>
    <row r="46" spans="1:7" ht="78" customHeight="1">
      <c r="A46" s="476" t="s">
        <v>284</v>
      </c>
      <c r="B46" s="732"/>
      <c r="C46" s="480"/>
      <c r="D46" s="877"/>
      <c r="E46" s="877"/>
      <c r="F46" s="877"/>
      <c r="G46" s="876"/>
    </row>
    <row r="47" spans="1:7" ht="78" customHeight="1">
      <c r="A47" s="461" t="s">
        <v>285</v>
      </c>
      <c r="B47" s="718">
        <v>1051</v>
      </c>
      <c r="C47" s="462"/>
      <c r="D47" s="463"/>
      <c r="E47" s="463"/>
      <c r="F47" s="464"/>
      <c r="G47" s="465"/>
    </row>
    <row r="48" spans="1:7" s="8" customFormat="1" ht="78" customHeight="1">
      <c r="A48" s="496" t="s">
        <v>286</v>
      </c>
      <c r="B48" s="721"/>
      <c r="C48" s="466" t="s">
        <v>287</v>
      </c>
      <c r="D48" s="466" t="s">
        <v>199</v>
      </c>
      <c r="E48" s="466" t="s">
        <v>288</v>
      </c>
      <c r="F48" s="470" t="s">
        <v>224</v>
      </c>
      <c r="G48" s="467" t="s">
        <v>289</v>
      </c>
    </row>
    <row r="49" spans="1:7" ht="78" customHeight="1">
      <c r="A49" s="461" t="s">
        <v>290</v>
      </c>
      <c r="B49" s="718">
        <v>1060</v>
      </c>
      <c r="C49" s="462"/>
      <c r="D49" s="463"/>
      <c r="E49" s="463"/>
      <c r="F49" s="464"/>
      <c r="G49" s="465"/>
    </row>
    <row r="50" spans="1:7" ht="261.60000000000002" customHeight="1">
      <c r="A50" s="645" t="s">
        <v>291</v>
      </c>
      <c r="B50" s="734"/>
      <c r="C50" s="501" t="s">
        <v>292</v>
      </c>
      <c r="D50" s="483" t="s">
        <v>199</v>
      </c>
      <c r="E50" s="469" t="s">
        <v>293</v>
      </c>
      <c r="F50" s="470" t="s">
        <v>224</v>
      </c>
      <c r="G50" s="484" t="s">
        <v>294</v>
      </c>
    </row>
    <row r="51" spans="1:7" ht="78" customHeight="1">
      <c r="A51" s="461" t="s">
        <v>55</v>
      </c>
      <c r="B51" s="718"/>
      <c r="C51" s="462"/>
      <c r="D51" s="463"/>
      <c r="E51" s="463"/>
      <c r="F51" s="464"/>
      <c r="G51" s="465"/>
    </row>
    <row r="52" spans="1:7" ht="78" customHeight="1">
      <c r="A52" s="485" t="s">
        <v>295</v>
      </c>
      <c r="B52" s="485"/>
      <c r="C52" s="502" t="s">
        <v>296</v>
      </c>
      <c r="D52" s="466" t="s">
        <v>199</v>
      </c>
      <c r="E52" s="482" t="s">
        <v>297</v>
      </c>
      <c r="F52" s="470" t="s">
        <v>224</v>
      </c>
      <c r="G52" s="486"/>
    </row>
    <row r="53" spans="1:7" ht="138">
      <c r="A53" s="487" t="s">
        <v>298</v>
      </c>
      <c r="B53" s="487"/>
      <c r="C53" s="487" t="s">
        <v>299</v>
      </c>
      <c r="D53" s="469" t="s">
        <v>199</v>
      </c>
      <c r="E53" s="488" t="s">
        <v>300</v>
      </c>
      <c r="F53" s="503" t="s">
        <v>301</v>
      </c>
      <c r="G53" s="489" t="s">
        <v>302</v>
      </c>
    </row>
    <row r="54" spans="1:7" ht="388.8">
      <c r="A54" s="490" t="s">
        <v>303</v>
      </c>
      <c r="B54" s="490"/>
      <c r="C54" s="491" t="s">
        <v>304</v>
      </c>
      <c r="D54" s="469" t="s">
        <v>199</v>
      </c>
      <c r="E54" s="492" t="s">
        <v>305</v>
      </c>
      <c r="F54" s="503" t="s">
        <v>301</v>
      </c>
      <c r="G54" s="493" t="s">
        <v>306</v>
      </c>
    </row>
    <row r="56" spans="1:7" ht="15" customHeight="1">
      <c r="A56" s="739" t="s">
        <v>75</v>
      </c>
    </row>
  </sheetData>
  <mergeCells count="21">
    <mergeCell ref="G39:G46"/>
    <mergeCell ref="C39:C40"/>
    <mergeCell ref="D39:D46"/>
    <mergeCell ref="E39:E46"/>
    <mergeCell ref="F39:F46"/>
    <mergeCell ref="G22:G37"/>
    <mergeCell ref="C17:C20"/>
    <mergeCell ref="D17:D20"/>
    <mergeCell ref="F17:F20"/>
    <mergeCell ref="G17:G20"/>
    <mergeCell ref="C22:C33"/>
    <mergeCell ref="D22:D37"/>
    <mergeCell ref="F22:F37"/>
    <mergeCell ref="A1:G1"/>
    <mergeCell ref="A2:G2"/>
    <mergeCell ref="C12:C15"/>
    <mergeCell ref="D12:D15"/>
    <mergeCell ref="E12:E15"/>
    <mergeCell ref="F12:F15"/>
    <mergeCell ref="G12:G15"/>
    <mergeCell ref="A14:A15"/>
  </mergeCells>
  <hyperlinks>
    <hyperlink ref="A56" location="'TAB Contents'!A1" display="BACK TO TAB Contents" xr:uid="{3AC9893C-6F39-4041-9A3A-34398417A400}"/>
  </hyperlinks>
  <pageMargins left="0.7" right="0.7" top="0.75" bottom="0.75" header="0.3" footer="0.3"/>
  <pageSetup scale="48" fitToHeight="0"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39211-DA39-49DC-9B2C-ADF4F5CD9698}">
  <sheetPr>
    <pageSetUpPr fitToPage="1"/>
  </sheetPr>
  <dimension ref="A16:A30"/>
  <sheetViews>
    <sheetView workbookViewId="0">
      <selection activeCell="F6" sqref="F6"/>
    </sheetView>
  </sheetViews>
  <sheetFormatPr defaultRowHeight="14.4"/>
  <cols>
    <col min="1" max="1" width="123.6640625" customWidth="1"/>
  </cols>
  <sheetData>
    <row r="16" spans="1:1">
      <c r="A16" s="745" t="s">
        <v>307</v>
      </c>
    </row>
    <row r="17" spans="1:1" ht="380.4" customHeight="1">
      <c r="A17" s="746" t="s">
        <v>308</v>
      </c>
    </row>
    <row r="19" spans="1:1">
      <c r="A19" s="740" t="s">
        <v>309</v>
      </c>
    </row>
    <row r="20" spans="1:1" ht="27.6">
      <c r="A20" s="741" t="s">
        <v>310</v>
      </c>
    </row>
    <row r="21" spans="1:1">
      <c r="A21" s="741" t="s">
        <v>311</v>
      </c>
    </row>
    <row r="22" spans="1:1">
      <c r="A22" s="741" t="s">
        <v>84</v>
      </c>
    </row>
    <row r="23" spans="1:1">
      <c r="A23" s="742" t="s">
        <v>312</v>
      </c>
    </row>
    <row r="30" spans="1:1">
      <c r="A30" s="739" t="s">
        <v>75</v>
      </c>
    </row>
  </sheetData>
  <hyperlinks>
    <hyperlink ref="A30" location="'TAB Contents'!A1" display="BACK TO TAB Contents" xr:uid="{A059011D-89A5-4142-A146-1BFF0A50234C}"/>
  </hyperlinks>
  <pageMargins left="0.7" right="0.7" top="0.75" bottom="0.75" header="0.3" footer="0.3"/>
  <pageSetup scale="84"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83ED5-9FFC-49E0-A46D-FB7D71A88FDD}">
  <sheetPr>
    <pageSetUpPr fitToPage="1"/>
  </sheetPr>
  <dimension ref="A1:B13"/>
  <sheetViews>
    <sheetView workbookViewId="0">
      <selection activeCell="A13" sqref="A13"/>
    </sheetView>
  </sheetViews>
  <sheetFormatPr defaultRowHeight="14.4"/>
  <cols>
    <col min="1" max="1" width="45" bestFit="1" customWidth="1"/>
    <col min="2" max="2" width="62.109375" customWidth="1"/>
  </cols>
  <sheetData>
    <row r="1" spans="1:2">
      <c r="A1" s="643" t="s">
        <v>313</v>
      </c>
      <c r="B1" t="s">
        <v>314</v>
      </c>
    </row>
    <row r="2" spans="1:2">
      <c r="A2" s="643" t="s">
        <v>315</v>
      </c>
    </row>
    <row r="4" spans="1:2" ht="43.2">
      <c r="A4" s="5" t="s">
        <v>316</v>
      </c>
    </row>
    <row r="5" spans="1:2" ht="144">
      <c r="B5" s="5" t="s">
        <v>317</v>
      </c>
    </row>
    <row r="7" spans="1:2" ht="115.2">
      <c r="A7" s="5" t="s">
        <v>318</v>
      </c>
      <c r="B7" s="5"/>
    </row>
    <row r="9" spans="1:2">
      <c r="A9" t="s">
        <v>319</v>
      </c>
    </row>
    <row r="10" spans="1:2" ht="52.2" customHeight="1">
      <c r="A10" s="878" t="s">
        <v>320</v>
      </c>
      <c r="B10" s="878"/>
    </row>
    <row r="13" spans="1:2">
      <c r="A13" s="739" t="s">
        <v>75</v>
      </c>
    </row>
  </sheetData>
  <mergeCells count="1">
    <mergeCell ref="A10:B10"/>
  </mergeCells>
  <hyperlinks>
    <hyperlink ref="A1" r:id="rId1" display="https://www.govinfo.gov/content/pkg/CFR-2024-title2-vol1/pdf/CFR-2024-title2-vol1-sec200-308.pdf" xr:uid="{FFBA4894-D210-4CF7-84E7-E7D45D7689C7}"/>
    <hyperlink ref="A2" r:id="rId2" display="https://www.govinfo.gov/app/search/%7B%22query%22%3A%222 CFR 200.309%22%2C%22offset%22%3A0%7D" xr:uid="{BA8AFECA-7245-40BE-979D-13DF8DFDEBB3}"/>
    <hyperlink ref="A13" location="'TAB Contents'!A1" display="BACK TO TAB Contents" xr:uid="{08A5187A-562E-471C-9B9C-12AEE52550EF}"/>
  </hyperlinks>
  <pageMargins left="0.7" right="0.7" top="0.75" bottom="0.75" header="0.3" footer="0.3"/>
  <pageSetup scale="84" fitToHeight="0" orientation="portrait"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E252B-2DE3-4FFA-8F8A-BF3DB7E3F370}">
  <sheetPr>
    <pageSetUpPr fitToPage="1"/>
  </sheetPr>
  <dimension ref="A1:A8"/>
  <sheetViews>
    <sheetView workbookViewId="0"/>
  </sheetViews>
  <sheetFormatPr defaultRowHeight="14.4"/>
  <cols>
    <col min="1" max="1" width="97.33203125" customWidth="1"/>
  </cols>
  <sheetData>
    <row r="1" spans="1:1">
      <c r="A1" s="740" t="s">
        <v>321</v>
      </c>
    </row>
    <row r="2" spans="1:1" ht="176.4" customHeight="1">
      <c r="A2" s="641" t="s">
        <v>322</v>
      </c>
    </row>
    <row r="8" spans="1:1">
      <c r="A8" s="739" t="s">
        <v>75</v>
      </c>
    </row>
  </sheetData>
  <hyperlinks>
    <hyperlink ref="A2" r:id="rId1" location="p-578.51(i)" tooltip="https://www.ecfr.gov/current/title-24/part-578#p-578.51(i)" display="https://www.ecfr.gov/current/title-24/part-578 - p-578.51(i)" xr:uid="{4CD720E0-9380-43AF-9637-7BD74DEF0C9B}"/>
    <hyperlink ref="A8" location="'TAB Contents'!A1" display="BACK TO TAB Contents" xr:uid="{3A44C245-75AE-442F-B4F0-7B83796F9849}"/>
  </hyperlinks>
  <pageMargins left="0.7" right="0.7" top="0.75" bottom="0.75" header="0.3" footer="0.3"/>
  <pageSetup scale="99" fitToHeight="0" orientation="portrait"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C1A0D72AE4287448C626D86083358D7" ma:contentTypeVersion="19" ma:contentTypeDescription="Create a new document." ma:contentTypeScope="" ma:versionID="a75dd9eed9240870c521eb566275efd0">
  <xsd:schema xmlns:xsd="http://www.w3.org/2001/XMLSchema" xmlns:xs="http://www.w3.org/2001/XMLSchema" xmlns:p="http://schemas.microsoft.com/office/2006/metadata/properties" xmlns:ns2="64ea17a1-dffb-4023-aade-8ddb5d22979b" xmlns:ns3="2ed1e42b-3b16-4c4c-980e-db513e605f0f" targetNamespace="http://schemas.microsoft.com/office/2006/metadata/properties" ma:root="true" ma:fieldsID="56f562d15c50acaa68bbf82ad06b2ae8" ns2:_="" ns3:_="">
    <xsd:import namespace="64ea17a1-dffb-4023-aade-8ddb5d22979b"/>
    <xsd:import namespace="2ed1e42b-3b16-4c4c-980e-db513e605f0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Explanation"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3:SharedWithUsers" minOccurs="0"/>
                <xsd:element ref="ns3:SharedWithDetails" minOccurs="0"/>
                <xsd:element ref="ns2:MediaServiceLocation" minOccurs="0"/>
                <xsd:element ref="ns2:MediaServiceBillingMetadata" minOccurs="0"/>
                <xsd:element ref="ns2:FYEEn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ea17a1-dffb-4023-aade-8ddb5d2297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Explanation" ma:index="12" nillable="true" ma:displayName="Explanation" ma:format="Dropdown" ma:internalName="Explanation">
      <xsd:simpleType>
        <xsd:restriction base="dms:Text">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6276a186-9e68-4632-aee2-e126ee2ec76e"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3" nillable="true" ma:displayName="Location" ma:indexed="true" ma:internalName="MediaServiceLocation" ma:readOnly="true">
      <xsd:simpleType>
        <xsd:restriction base="dms:Text"/>
      </xsd:simpleType>
    </xsd:element>
    <xsd:element name="MediaServiceBillingMetadata" ma:index="24" nillable="true" ma:displayName="MediaServiceBillingMetadata" ma:hidden="true" ma:internalName="MediaServiceBillingMetadata" ma:readOnly="true">
      <xsd:simpleType>
        <xsd:restriction base="dms:Note"/>
      </xsd:simpleType>
    </xsd:element>
    <xsd:element name="FYEEnd" ma:index="25" nillable="true" ma:displayName="FYE End" ma:format="DateOnly" ma:internalName="FYEEn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d1e42b-3b16-4c4c-980e-db513e605f0f"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bdb3e3c0-44a2-4d88-b8db-8d0a7e11350e}" ma:internalName="TaxCatchAll" ma:showField="CatchAllData" ma:web="2ed1e42b-3b16-4c4c-980e-db513e605f0f">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Explanation xmlns="64ea17a1-dffb-4023-aade-8ddb5d22979b" xsi:nil="true"/>
    <TaxCatchAll xmlns="2ed1e42b-3b16-4c4c-980e-db513e605f0f" xsi:nil="true"/>
    <lcf76f155ced4ddcb4097134ff3c332f xmlns="64ea17a1-dffb-4023-aade-8ddb5d22979b">
      <Terms xmlns="http://schemas.microsoft.com/office/infopath/2007/PartnerControls"/>
    </lcf76f155ced4ddcb4097134ff3c332f>
    <FYEEnd xmlns="64ea17a1-dffb-4023-aade-8ddb5d22979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165FD0F-4A57-40FB-83E3-5FC863B9A7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ea17a1-dffb-4023-aade-8ddb5d22979b"/>
    <ds:schemaRef ds:uri="2ed1e42b-3b16-4c4c-980e-db513e605f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F2B2CA5-AE89-47C3-A645-8A44DCF5EA46}">
  <ds:schemaRefs>
    <ds:schemaRef ds:uri="64ea17a1-dffb-4023-aade-8ddb5d22979b"/>
    <ds:schemaRef ds:uri="http://schemas.microsoft.com/office/2006/documentManagement/types"/>
    <ds:schemaRef ds:uri="http://schemas.openxmlformats.org/package/2006/metadata/core-properties"/>
    <ds:schemaRef ds:uri="http://purl.org/dc/terms/"/>
    <ds:schemaRef ds:uri="http://purl.org/dc/dcmitype/"/>
    <ds:schemaRef ds:uri="http://purl.org/dc/elements/1.1/"/>
    <ds:schemaRef ds:uri="http://schemas.microsoft.com/office/2006/metadata/properties"/>
    <ds:schemaRef ds:uri="http://schemas.microsoft.com/office/infopath/2007/PartnerControls"/>
    <ds:schemaRef ds:uri="2ed1e42b-3b16-4c4c-980e-db513e605f0f"/>
    <ds:schemaRef ds:uri="http://www.w3.org/XML/1998/namespace"/>
  </ds:schemaRefs>
</ds:datastoreItem>
</file>

<file path=customXml/itemProps3.xml><?xml version="1.0" encoding="utf-8"?>
<ds:datastoreItem xmlns:ds="http://schemas.openxmlformats.org/officeDocument/2006/customXml" ds:itemID="{B8420FC0-8DF9-4AB4-B9ED-98C579C05EE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45</vt:i4>
      </vt:variant>
      <vt:variant>
        <vt:lpstr>Named Ranges</vt:lpstr>
      </vt:variant>
      <vt:variant>
        <vt:i4>12</vt:i4>
      </vt:variant>
    </vt:vector>
  </HeadingPairs>
  <TitlesOfParts>
    <vt:vector size="57" baseType="lpstr">
      <vt:lpstr>TAB Contents</vt:lpstr>
      <vt:lpstr>FY24 Reminders Requirements</vt:lpstr>
      <vt:lpstr>Program Components</vt:lpstr>
      <vt:lpstr>FISCAL GUIDE NEW</vt:lpstr>
      <vt:lpstr>FISCAL GUIDE RENEWAL</vt:lpstr>
      <vt:lpstr>Grant Guideline for Expense</vt:lpstr>
      <vt:lpstr>Grant Amendments</vt:lpstr>
      <vt:lpstr>Extensions</vt:lpstr>
      <vt:lpstr>Vacancies</vt:lpstr>
      <vt:lpstr>Form W-9</vt:lpstr>
      <vt:lpstr>100% Roster</vt:lpstr>
      <vt:lpstr> &lt;100% Roster</vt:lpstr>
      <vt:lpstr> Cover Letter Example</vt:lpstr>
      <vt:lpstr>LOCCS</vt:lpstr>
      <vt:lpstr>Blank Invoice</vt:lpstr>
      <vt:lpstr>Rent Roll</vt:lpstr>
      <vt:lpstr>Match</vt:lpstr>
      <vt:lpstr>Cash Match</vt:lpstr>
      <vt:lpstr> In Kind Goods Match Example</vt:lpstr>
      <vt:lpstr>In Kind Services Example</vt:lpstr>
      <vt:lpstr>Payroll Example</vt:lpstr>
      <vt:lpstr>Supportive Services Example</vt:lpstr>
      <vt:lpstr>Indirect Costs Uniform Admin</vt:lpstr>
      <vt:lpstr>Lease Rent Reasonable</vt:lpstr>
      <vt:lpstr>Leasing Worksheet</vt:lpstr>
      <vt:lpstr>Rental Assistance Inventory WS	</vt:lpstr>
      <vt:lpstr>2026 FMR</vt:lpstr>
      <vt:lpstr>2025 FMR (2)</vt:lpstr>
      <vt:lpstr>2024 FMR (2)</vt:lpstr>
      <vt:lpstr>Tenant Rent Charge</vt:lpstr>
      <vt:lpstr>Rent Reasonableness Checkli (2)</vt:lpstr>
      <vt:lpstr>Rental Assist Rent Reasonable</vt:lpstr>
      <vt:lpstr>Rental Assistance Q&amp;A</vt:lpstr>
      <vt:lpstr>Renter's Insurance</vt:lpstr>
      <vt:lpstr>Blank Minor Budget Amend</vt:lpstr>
      <vt:lpstr>State Procure Guide Supplies</vt:lpstr>
      <vt:lpstr> Title 2 Federal Procurement</vt:lpstr>
      <vt:lpstr>Federal Procurement Guides</vt:lpstr>
      <vt:lpstr>Federal Procurement Clauses</vt:lpstr>
      <vt:lpstr>Utilities</vt:lpstr>
      <vt:lpstr>Close Out</vt:lpstr>
      <vt:lpstr>Ex Renewal 2 Month Close Out</vt:lpstr>
      <vt:lpstr>Ex End 2 Month Close Out</vt:lpstr>
      <vt:lpstr>APR Guide</vt:lpstr>
      <vt:lpstr>Random Q&amp;A</vt:lpstr>
      <vt:lpstr>' &lt;100% Roster'!Print_Area</vt:lpstr>
      <vt:lpstr>'2024 FMR (2)'!Print_Area</vt:lpstr>
      <vt:lpstr>'2025 FMR (2)'!Print_Area</vt:lpstr>
      <vt:lpstr>'Blank Minor Budget Amend'!Print_Area</vt:lpstr>
      <vt:lpstr>'FISCAL GUIDE NEW'!Print_Area</vt:lpstr>
      <vt:lpstr>'FISCAL GUIDE RENEWAL'!Print_Area</vt:lpstr>
      <vt:lpstr>'FY24 Reminders Requirements'!Print_Area</vt:lpstr>
      <vt:lpstr>'Rental Assistance Inventory WS	'!Print_Area</vt:lpstr>
      <vt:lpstr>'Tenant Rent Charge'!Print_Area</vt:lpstr>
      <vt:lpstr>'FISCAL GUIDE NEW'!Print_Titles</vt:lpstr>
      <vt:lpstr>'FISCAL GUIDE RENEWAL'!Print_Titles</vt:lpstr>
      <vt:lpstr>'Grant Guideline for Expense'!Print_Titles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Wendi Warger</dc:creator>
  <cp:keywords/>
  <dc:description/>
  <cp:lastModifiedBy>Wendi Warger</cp:lastModifiedBy>
  <cp:revision/>
  <dcterms:created xsi:type="dcterms:W3CDTF">2024-10-29T18:41:46Z</dcterms:created>
  <dcterms:modified xsi:type="dcterms:W3CDTF">2026-01-07T19:07:18Z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0x010100EC1A0D72AE4287448C626D86083358D7</vt:lpwstr>
  </property>
  <property fmtid="{D5CDD505-2E9C-101B-9397-08002B2CF9AE}" pid="3" name="MediaServiceImageTags">
    <vt:lpwstr/>
  </property>
</Properties>
</file>